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ison\trabajo dga\RNIA\notas de prensa\para boletin\estadistica\2019\"/>
    </mc:Choice>
  </mc:AlternateContent>
  <xr:revisionPtr revIDLastSave="0" documentId="13_ncr:1_{7365B639-E38F-4145-8820-234E1EEBAF48}" xr6:coauthVersionLast="36" xr6:coauthVersionMax="45" xr10:uidLastSave="{00000000-0000-0000-0000-000000000000}"/>
  <bookViews>
    <workbookView xWindow="-120" yWindow="-120" windowWidth="20736" windowHeight="11160" firstSheet="1" activeTab="1" xr2:uid="{00000000-000D-0000-FFFF-FFFF00000000}"/>
  </bookViews>
  <sheets>
    <sheet name="Cosecha anual" sheetId="1" r:id="rId1"/>
    <sheet name="Cosecha x especie y región Anua" sheetId="4" r:id="rId2"/>
  </sheets>
  <definedNames>
    <definedName name="_xlnm.Print_Area" localSheetId="0">'Cosecha anual'!$B$1:$U$67</definedName>
    <definedName name="_xlnm.Print_Area" localSheetId="1">'Cosecha x especie y región Anua'!$A:$V</definedName>
    <definedName name="_xlnm.Print_Titles" localSheetId="1">'Cosecha x especie y región Anua'!$2:$7</definedName>
  </definedNames>
  <calcPr calcId="191029"/>
</workbook>
</file>

<file path=xl/calcChain.xml><?xml version="1.0" encoding="utf-8"?>
<calcChain xmlns="http://schemas.openxmlformats.org/spreadsheetml/2006/main">
  <c r="D11" i="4" l="1"/>
  <c r="E11" i="4"/>
  <c r="F11" i="4"/>
  <c r="G11" i="4"/>
  <c r="H11" i="4"/>
  <c r="I11" i="4"/>
  <c r="J11" i="4"/>
  <c r="K11" i="4"/>
  <c r="D21" i="4"/>
  <c r="E21" i="4"/>
  <c r="F21" i="4"/>
  <c r="G21" i="4"/>
  <c r="H21" i="4"/>
  <c r="I21" i="4"/>
  <c r="J21" i="4"/>
  <c r="K21" i="4"/>
  <c r="D27" i="4"/>
  <c r="E27" i="4"/>
  <c r="F27" i="4"/>
  <c r="G27" i="4"/>
  <c r="H27" i="4"/>
  <c r="I27" i="4"/>
  <c r="J27" i="4"/>
  <c r="K27" i="4"/>
  <c r="D30" i="4"/>
  <c r="E30" i="4"/>
  <c r="F30" i="4"/>
  <c r="G30" i="4"/>
  <c r="H30" i="4"/>
  <c r="I30" i="4"/>
  <c r="J30" i="4"/>
  <c r="K30" i="4"/>
  <c r="D34" i="4"/>
  <c r="E34" i="4"/>
  <c r="F34" i="4"/>
  <c r="G34" i="4"/>
  <c r="H34" i="4"/>
  <c r="I34" i="4"/>
  <c r="J34" i="4"/>
  <c r="K34" i="4"/>
  <c r="D40" i="4"/>
  <c r="E40" i="4"/>
  <c r="F40" i="4"/>
  <c r="G40" i="4"/>
  <c r="H40" i="4"/>
  <c r="I40" i="4"/>
  <c r="J40" i="4"/>
  <c r="K40" i="4"/>
  <c r="D45" i="4"/>
  <c r="E45" i="4"/>
  <c r="F45" i="4"/>
  <c r="G45" i="4"/>
  <c r="H45" i="4"/>
  <c r="I45" i="4"/>
  <c r="J45" i="4"/>
  <c r="K45" i="4"/>
  <c r="D55" i="4"/>
  <c r="E55" i="4"/>
  <c r="F55" i="4"/>
  <c r="G55" i="4"/>
  <c r="H55" i="4"/>
  <c r="I55" i="4"/>
  <c r="J55" i="4"/>
  <c r="K55" i="4"/>
  <c r="D58" i="4"/>
  <c r="E58" i="4"/>
  <c r="F58" i="4"/>
  <c r="G58" i="4"/>
  <c r="H58" i="4"/>
  <c r="I58" i="4"/>
  <c r="J58" i="4"/>
  <c r="K58" i="4"/>
  <c r="D64" i="4"/>
  <c r="E64" i="4"/>
  <c r="F64" i="4"/>
  <c r="G64" i="4"/>
  <c r="H64" i="4"/>
  <c r="I64" i="4"/>
  <c r="J64" i="4"/>
  <c r="K64" i="4"/>
  <c r="D70" i="4"/>
  <c r="E70" i="4"/>
  <c r="F70" i="4"/>
  <c r="G70" i="4"/>
  <c r="H70" i="4"/>
  <c r="I70" i="4"/>
  <c r="J70" i="4"/>
  <c r="K70" i="4"/>
  <c r="D74" i="4"/>
  <c r="E74" i="4"/>
  <c r="F74" i="4"/>
  <c r="G74" i="4"/>
  <c r="H74" i="4"/>
  <c r="I74" i="4"/>
  <c r="K74" i="4"/>
  <c r="D80" i="4"/>
  <c r="E80" i="4"/>
  <c r="F80" i="4"/>
  <c r="G80" i="4"/>
  <c r="H80" i="4"/>
  <c r="I80" i="4"/>
  <c r="J80" i="4"/>
  <c r="K80" i="4"/>
  <c r="D84" i="4"/>
  <c r="E84" i="4"/>
  <c r="F84" i="4"/>
  <c r="G84" i="4"/>
  <c r="H84" i="4"/>
  <c r="I84" i="4"/>
  <c r="J84" i="4"/>
  <c r="K84" i="4"/>
  <c r="D90" i="4"/>
  <c r="E90" i="4"/>
  <c r="F90" i="4"/>
  <c r="I90" i="4"/>
  <c r="J90" i="4"/>
  <c r="K90" i="4"/>
  <c r="G93" i="4"/>
  <c r="G90" i="4" s="1"/>
  <c r="H93" i="4"/>
  <c r="H90" i="4" s="1"/>
  <c r="D100" i="4"/>
  <c r="E100" i="4"/>
  <c r="F100" i="4"/>
  <c r="G100" i="4"/>
  <c r="H100" i="4"/>
  <c r="I100" i="4"/>
  <c r="J100" i="4"/>
  <c r="K100" i="4"/>
  <c r="D110" i="4"/>
  <c r="E110" i="4"/>
  <c r="F110" i="4"/>
  <c r="G110" i="4"/>
  <c r="H110" i="4"/>
  <c r="I110" i="4"/>
  <c r="J110" i="4"/>
  <c r="K110" i="4"/>
  <c r="D114" i="4"/>
  <c r="E114" i="4"/>
  <c r="F114" i="4"/>
  <c r="G114" i="4"/>
  <c r="H114" i="4"/>
  <c r="I114" i="4"/>
  <c r="J114" i="4"/>
  <c r="K114" i="4"/>
  <c r="D118" i="4"/>
  <c r="E118" i="4"/>
  <c r="F118" i="4"/>
  <c r="G118" i="4"/>
  <c r="H118" i="4"/>
  <c r="I118" i="4"/>
  <c r="J118" i="4"/>
  <c r="K118" i="4"/>
  <c r="D124" i="4"/>
  <c r="E124" i="4"/>
  <c r="F124" i="4"/>
  <c r="G124" i="4"/>
  <c r="H124" i="4"/>
  <c r="I124" i="4"/>
  <c r="J124" i="4"/>
  <c r="K124" i="4"/>
  <c r="E127" i="4"/>
  <c r="I127" i="4"/>
  <c r="J127" i="4"/>
  <c r="K127" i="4"/>
  <c r="D131" i="4"/>
  <c r="D127" i="4" s="1"/>
  <c r="F131" i="4"/>
  <c r="F127" i="4" s="1"/>
  <c r="G131" i="4"/>
  <c r="G127" i="4" s="1"/>
  <c r="H131" i="4"/>
  <c r="H127" i="4" s="1"/>
  <c r="D135" i="4"/>
  <c r="E135" i="4"/>
  <c r="F135" i="4"/>
  <c r="G135" i="4"/>
  <c r="H135" i="4"/>
  <c r="I135" i="4"/>
  <c r="J135" i="4"/>
  <c r="K135" i="4"/>
  <c r="D140" i="4"/>
  <c r="E140" i="4"/>
  <c r="F140" i="4"/>
  <c r="G140" i="4"/>
  <c r="H140" i="4"/>
  <c r="I140" i="4"/>
  <c r="J140" i="4"/>
  <c r="K140" i="4"/>
  <c r="D145" i="4"/>
  <c r="E145" i="4"/>
  <c r="F145" i="4"/>
  <c r="G145" i="4"/>
  <c r="H145" i="4"/>
  <c r="I145" i="4"/>
  <c r="J145" i="4"/>
  <c r="K145" i="4"/>
  <c r="D7" i="1"/>
  <c r="J9" i="1"/>
  <c r="J7" i="1" s="1"/>
  <c r="K9" i="1"/>
  <c r="D23" i="1"/>
  <c r="J23" i="1"/>
  <c r="K23" i="1"/>
  <c r="D40" i="1"/>
  <c r="E40" i="1"/>
  <c r="F40" i="1"/>
  <c r="G40" i="1"/>
  <c r="H40" i="1"/>
  <c r="I40" i="1"/>
  <c r="J40" i="1"/>
  <c r="K40" i="1"/>
  <c r="D41" i="1"/>
  <c r="E41" i="1"/>
  <c r="F41" i="1"/>
  <c r="G41" i="1"/>
  <c r="H41" i="1"/>
  <c r="I41" i="1"/>
  <c r="J41" i="1"/>
  <c r="K41" i="1"/>
  <c r="D42" i="1"/>
  <c r="E42" i="1"/>
  <c r="F42" i="1"/>
  <c r="G42" i="1"/>
  <c r="H42" i="1"/>
  <c r="I42" i="1"/>
  <c r="J42" i="1"/>
  <c r="K42" i="1"/>
  <c r="D43" i="1"/>
  <c r="E43" i="1"/>
  <c r="F43" i="1"/>
  <c r="G43" i="1"/>
  <c r="H43" i="1"/>
  <c r="I43" i="1"/>
  <c r="J43" i="1"/>
  <c r="K43" i="1"/>
  <c r="L11" i="4"/>
  <c r="L21" i="4"/>
  <c r="L27" i="4"/>
  <c r="L30" i="4"/>
  <c r="L34" i="4"/>
  <c r="L40" i="4"/>
  <c r="L45" i="4"/>
  <c r="L55" i="4"/>
  <c r="L58" i="4"/>
  <c r="L64" i="4"/>
  <c r="L70" i="4"/>
  <c r="L74" i="4"/>
  <c r="L80" i="4"/>
  <c r="L84" i="4"/>
  <c r="L90" i="4"/>
  <c r="L100" i="4"/>
  <c r="L110" i="4"/>
  <c r="L114" i="4"/>
  <c r="L118" i="4"/>
  <c r="L124" i="4"/>
  <c r="L127" i="4"/>
  <c r="L135" i="4"/>
  <c r="L140" i="4"/>
  <c r="L145" i="4"/>
  <c r="K9" i="4" l="1"/>
  <c r="J9" i="4"/>
  <c r="K7" i="1"/>
  <c r="I9" i="4"/>
  <c r="E9" i="4"/>
  <c r="D9" i="4"/>
  <c r="H9" i="4"/>
  <c r="G9" i="4"/>
  <c r="F9" i="4"/>
  <c r="L9" i="4"/>
  <c r="V11" i="4"/>
  <c r="V145" i="4" l="1"/>
  <c r="V140" i="4"/>
  <c r="V135" i="4"/>
  <c r="V127" i="4"/>
  <c r="V124" i="4"/>
  <c r="V118" i="4"/>
  <c r="V114" i="4"/>
  <c r="V110" i="4"/>
  <c r="V100" i="4"/>
  <c r="V90" i="4"/>
  <c r="V84" i="4"/>
  <c r="V80" i="4"/>
  <c r="V74" i="4"/>
  <c r="V70" i="4"/>
  <c r="V64" i="4"/>
  <c r="V58" i="4"/>
  <c r="V55" i="4"/>
  <c r="V45" i="4"/>
  <c r="V40" i="4"/>
  <c r="V34" i="4"/>
  <c r="V30" i="4"/>
  <c r="V27" i="4"/>
  <c r="V21" i="4"/>
  <c r="V9" i="4" l="1"/>
  <c r="V23" i="1"/>
  <c r="V9" i="1"/>
  <c r="V7" i="1" l="1"/>
  <c r="U140" i="4"/>
  <c r="O140" i="4"/>
  <c r="R135" i="4"/>
  <c r="P118" i="4"/>
  <c r="U90" i="4"/>
  <c r="Q90" i="4"/>
  <c r="U84" i="4"/>
  <c r="O84" i="4"/>
  <c r="Q74" i="4"/>
  <c r="R70" i="4"/>
  <c r="Q70" i="4"/>
  <c r="U45" i="4"/>
  <c r="N40" i="4"/>
  <c r="Q34" i="4"/>
  <c r="S11" i="4"/>
  <c r="T11" i="4"/>
  <c r="T21" i="4"/>
  <c r="T34" i="4"/>
  <c r="T40" i="4"/>
  <c r="T45" i="4"/>
  <c r="T64" i="4"/>
  <c r="T70" i="4"/>
  <c r="T74" i="4"/>
  <c r="T84" i="4"/>
  <c r="T90" i="4"/>
  <c r="T100" i="4"/>
  <c r="T118" i="4"/>
  <c r="T127" i="4"/>
  <c r="T135" i="4"/>
  <c r="T140" i="4"/>
  <c r="T145" i="4"/>
  <c r="U145" i="4"/>
  <c r="U127" i="4"/>
  <c r="U118" i="4"/>
  <c r="U114" i="4"/>
  <c r="U100" i="4"/>
  <c r="U80" i="4"/>
  <c r="S84" i="4"/>
  <c r="R84" i="4"/>
  <c r="Q84" i="4"/>
  <c r="P84" i="4"/>
  <c r="N84" i="4"/>
  <c r="M84" i="4"/>
  <c r="U23" i="1"/>
  <c r="U9" i="1"/>
  <c r="T9" i="1"/>
  <c r="L23" i="1"/>
  <c r="M23" i="1"/>
  <c r="N23" i="1"/>
  <c r="O23" i="1"/>
  <c r="P23" i="1"/>
  <c r="Q23" i="1"/>
  <c r="R23" i="1"/>
  <c r="S23" i="1"/>
  <c r="T23" i="1"/>
  <c r="Q9" i="1"/>
  <c r="Q7" i="1" s="1"/>
  <c r="N9" i="1"/>
  <c r="N7" i="1" s="1"/>
  <c r="M9" i="1"/>
  <c r="O9" i="1"/>
  <c r="P9" i="1"/>
  <c r="R9" i="1"/>
  <c r="R7" i="1" s="1"/>
  <c r="S9" i="1"/>
  <c r="L9" i="1"/>
  <c r="U64" i="4"/>
  <c r="U34" i="4"/>
  <c r="U11" i="4"/>
  <c r="U135" i="4"/>
  <c r="U124" i="4"/>
  <c r="U110" i="4"/>
  <c r="U74" i="4"/>
  <c r="U70" i="4"/>
  <c r="U58" i="4"/>
  <c r="U55" i="4"/>
  <c r="U40" i="4"/>
  <c r="U30" i="4"/>
  <c r="U27" i="4"/>
  <c r="U21" i="4"/>
  <c r="U43" i="1"/>
  <c r="U42" i="1"/>
  <c r="U41" i="1"/>
  <c r="U40" i="1"/>
  <c r="T43" i="1"/>
  <c r="T42" i="1"/>
  <c r="T41" i="1"/>
  <c r="T40" i="1"/>
  <c r="T124" i="4"/>
  <c r="T114" i="4"/>
  <c r="T110" i="4"/>
  <c r="T80" i="4"/>
  <c r="T58" i="4"/>
  <c r="T55" i="4"/>
  <c r="T30" i="4"/>
  <c r="T27" i="4"/>
  <c r="S145" i="4"/>
  <c r="S140" i="4"/>
  <c r="S135" i="4"/>
  <c r="S127" i="4"/>
  <c r="S124" i="4"/>
  <c r="S118" i="4"/>
  <c r="S114" i="4"/>
  <c r="S110" i="4"/>
  <c r="S100" i="4"/>
  <c r="S90" i="4"/>
  <c r="S80" i="4"/>
  <c r="S74" i="4"/>
  <c r="S70" i="4"/>
  <c r="S64" i="4"/>
  <c r="S58" i="4"/>
  <c r="S55" i="4"/>
  <c r="S45" i="4"/>
  <c r="S40" i="4"/>
  <c r="S34" i="4"/>
  <c r="S30" i="4"/>
  <c r="S27" i="4"/>
  <c r="S21" i="4"/>
  <c r="S43" i="1"/>
  <c r="S42" i="1"/>
  <c r="S41" i="1"/>
  <c r="S40" i="1"/>
  <c r="R145" i="4"/>
  <c r="R140" i="4"/>
  <c r="R127" i="4"/>
  <c r="R124" i="4"/>
  <c r="R118" i="4"/>
  <c r="R114" i="4"/>
  <c r="R110" i="4"/>
  <c r="R100" i="4"/>
  <c r="R90" i="4"/>
  <c r="R80" i="4"/>
  <c r="R74" i="4"/>
  <c r="R64" i="4"/>
  <c r="R58" i="4"/>
  <c r="R55" i="4"/>
  <c r="R45" i="4"/>
  <c r="R40" i="4"/>
  <c r="R34" i="4"/>
  <c r="R30" i="4"/>
  <c r="R27" i="4"/>
  <c r="R21" i="4"/>
  <c r="R11" i="4"/>
  <c r="R43" i="1"/>
  <c r="R42" i="1"/>
  <c r="R41" i="1"/>
  <c r="R40" i="1"/>
  <c r="Q145" i="4"/>
  <c r="Q140" i="4"/>
  <c r="Q135" i="4"/>
  <c r="Q127" i="4"/>
  <c r="Q124" i="4"/>
  <c r="Q118" i="4"/>
  <c r="Q114" i="4"/>
  <c r="Q110" i="4"/>
  <c r="Q100" i="4"/>
  <c r="Q80" i="4"/>
  <c r="Q64" i="4"/>
  <c r="Q58" i="4"/>
  <c r="Q55" i="4"/>
  <c r="Q45" i="4"/>
  <c r="Q40" i="4"/>
  <c r="Q30" i="4"/>
  <c r="Q27" i="4"/>
  <c r="Q21" i="4"/>
  <c r="Q11" i="4"/>
  <c r="Q43" i="1"/>
  <c r="Q42" i="1"/>
  <c r="Q41" i="1"/>
  <c r="Q40" i="1"/>
  <c r="O43" i="1"/>
  <c r="O42" i="1"/>
  <c r="O41" i="1"/>
  <c r="O40" i="1"/>
  <c r="O145" i="4"/>
  <c r="O135" i="4"/>
  <c r="O127" i="4"/>
  <c r="O124" i="4"/>
  <c r="O118" i="4"/>
  <c r="O114" i="4"/>
  <c r="O110" i="4"/>
  <c r="O100" i="4"/>
  <c r="O90" i="4"/>
  <c r="O80" i="4"/>
  <c r="O74" i="4"/>
  <c r="O70" i="4"/>
  <c r="O64" i="4"/>
  <c r="O58" i="4"/>
  <c r="O55" i="4"/>
  <c r="O45" i="4"/>
  <c r="O40" i="4"/>
  <c r="O34" i="4"/>
  <c r="O30" i="4"/>
  <c r="O27" i="4"/>
  <c r="O21" i="4"/>
  <c r="O11" i="4"/>
  <c r="P64" i="4"/>
  <c r="N43" i="1"/>
  <c r="N42" i="1"/>
  <c r="N41" i="1"/>
  <c r="N40" i="1"/>
  <c r="P40" i="1"/>
  <c r="P21" i="4"/>
  <c r="P11" i="4"/>
  <c r="P140" i="4"/>
  <c r="P55" i="4"/>
  <c r="N145" i="4"/>
  <c r="N140" i="4"/>
  <c r="N135" i="4"/>
  <c r="N127" i="4"/>
  <c r="N124" i="4"/>
  <c r="N118" i="4"/>
  <c r="N114" i="4"/>
  <c r="N110" i="4"/>
  <c r="N100" i="4"/>
  <c r="N90" i="4"/>
  <c r="N80" i="4"/>
  <c r="N74" i="4"/>
  <c r="N70" i="4"/>
  <c r="N64" i="4"/>
  <c r="N58" i="4"/>
  <c r="N55" i="4"/>
  <c r="N45" i="4"/>
  <c r="N34" i="4"/>
  <c r="N30" i="4"/>
  <c r="N27" i="4"/>
  <c r="N21" i="4"/>
  <c r="N11" i="4"/>
  <c r="P27" i="4"/>
  <c r="P30" i="4"/>
  <c r="P34" i="4"/>
  <c r="P40" i="4"/>
  <c r="P45" i="4"/>
  <c r="P58" i="4"/>
  <c r="P70" i="4"/>
  <c r="P74" i="4"/>
  <c r="P80" i="4"/>
  <c r="P90" i="4"/>
  <c r="P100" i="4"/>
  <c r="P110" i="4"/>
  <c r="P114" i="4"/>
  <c r="P124" i="4"/>
  <c r="P127" i="4"/>
  <c r="P135" i="4"/>
  <c r="M145" i="4"/>
  <c r="M140" i="4"/>
  <c r="M135" i="4"/>
  <c r="M127" i="4"/>
  <c r="M124" i="4"/>
  <c r="M118" i="4"/>
  <c r="M114" i="4"/>
  <c r="M110" i="4"/>
  <c r="M100" i="4"/>
  <c r="M90" i="4"/>
  <c r="M80" i="4"/>
  <c r="M74" i="4"/>
  <c r="M70" i="4"/>
  <c r="M64" i="4"/>
  <c r="M58" i="4"/>
  <c r="M55" i="4"/>
  <c r="M45" i="4"/>
  <c r="M40" i="4"/>
  <c r="M34" i="4"/>
  <c r="M30" i="4"/>
  <c r="M27" i="4"/>
  <c r="M21" i="4"/>
  <c r="M11" i="4"/>
  <c r="P41" i="1"/>
  <c r="P42" i="1"/>
  <c r="P43" i="1"/>
  <c r="M40" i="1"/>
  <c r="M41" i="1"/>
  <c r="M42" i="1"/>
  <c r="M43" i="1"/>
  <c r="P145" i="4"/>
  <c r="L43" i="1"/>
  <c r="L42" i="1"/>
  <c r="L41" i="1"/>
  <c r="L40" i="1"/>
  <c r="S7" i="1" l="1"/>
  <c r="M7" i="1"/>
  <c r="N9" i="4"/>
  <c r="O9" i="4"/>
  <c r="Q9" i="4"/>
  <c r="M9" i="4"/>
  <c r="T9" i="4"/>
  <c r="P9" i="4"/>
  <c r="R9" i="4"/>
  <c r="S9" i="4"/>
  <c r="L7" i="1"/>
  <c r="O7" i="1"/>
  <c r="U7" i="1"/>
  <c r="T7" i="1"/>
  <c r="P7" i="1"/>
  <c r="U9" i="4"/>
</calcChain>
</file>

<file path=xl/sharedStrings.xml><?xml version="1.0" encoding="utf-8"?>
<sst xmlns="http://schemas.openxmlformats.org/spreadsheetml/2006/main" count="854" uniqueCount="68">
  <si>
    <t>-</t>
  </si>
  <si>
    <t>Langostino</t>
  </si>
  <si>
    <t>Concha de Abanico</t>
  </si>
  <si>
    <t>TILAPIA</t>
  </si>
  <si>
    <t>TRUCHA</t>
  </si>
  <si>
    <t>LANGOSTINO</t>
  </si>
  <si>
    <t>C. ABANICO</t>
  </si>
  <si>
    <t>(TM)</t>
  </si>
  <si>
    <t>Total</t>
  </si>
  <si>
    <t>Otros</t>
  </si>
  <si>
    <t>Boquichico</t>
  </si>
  <si>
    <t>Carpa</t>
  </si>
  <si>
    <t>Gamitana</t>
  </si>
  <si>
    <t>Paco</t>
  </si>
  <si>
    <t>Pacotana</t>
  </si>
  <si>
    <t>Tilapia</t>
  </si>
  <si>
    <t>Trucha</t>
  </si>
  <si>
    <t>Continental</t>
  </si>
  <si>
    <t>Ostras del Pacifico</t>
  </si>
  <si>
    <t>Ámbito / Especie</t>
  </si>
  <si>
    <t>PERÚ: COSECHA DE RECURSOS HIDROBIOLÓGICOS DE LA ACTIVIDAD DE ACUICULTURA</t>
  </si>
  <si>
    <t>Amazonas</t>
  </si>
  <si>
    <t>Pacotana / Gamipaco</t>
  </si>
  <si>
    <t>Ancash</t>
  </si>
  <si>
    <t>Ostras del Pacífico</t>
  </si>
  <si>
    <t>Arequipa</t>
  </si>
  <si>
    <t>Ayacucho</t>
  </si>
  <si>
    <t>Cajamarca</t>
  </si>
  <si>
    <t>Cusco</t>
  </si>
  <si>
    <t>Huancavelica</t>
  </si>
  <si>
    <t>Ica</t>
  </si>
  <si>
    <t>La Libertad</t>
  </si>
  <si>
    <t>Lima</t>
  </si>
  <si>
    <t>Loreto</t>
  </si>
  <si>
    <t>Sabalo</t>
  </si>
  <si>
    <t>Yaraqui</t>
  </si>
  <si>
    <t>Madre de Dios</t>
  </si>
  <si>
    <t>Carachama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</si>
  <si>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</si>
  <si>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</si>
  <si>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</si>
  <si>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</si>
  <si>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</si>
  <si>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</si>
  <si>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</si>
  <si>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</si>
  <si>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Fuente:  Direcciones Regionales de Produccion (DIREPRO) y Empresas Acuícolas</t>
  </si>
  <si>
    <t>Apurímac</t>
  </si>
  <si>
    <t>Camarón de Rio</t>
  </si>
  <si>
    <t>Huánuco</t>
  </si>
  <si>
    <t>Camarón de Malasia</t>
  </si>
  <si>
    <t>Junín</t>
  </si>
  <si>
    <t>Abalón</t>
  </si>
  <si>
    <t>Lambayeque</t>
  </si>
  <si>
    <t>Fuente: Direcciones Regionales de Producción (DIREPRO)  y Empresas Acuícolas</t>
  </si>
  <si>
    <t>Camarón Gigante de Malasia</t>
  </si>
  <si>
    <t>Marítimo</t>
  </si>
  <si>
    <t>Paiche</t>
  </si>
  <si>
    <t>Nota:    La concha de abanico incluye cosecha de Parachique correspondiente a las asociaciones formalizadas a fines del periodo 2009 e inicio del 2010</t>
  </si>
  <si>
    <t>Departamento / Especie</t>
  </si>
  <si>
    <t>Algas</t>
  </si>
  <si>
    <t>Lenguado</t>
  </si>
  <si>
    <t>Nota:  La cosecha de concha de abanico a partir del 2010 incluye lo procedente del repoblamiento en Parachique</t>
  </si>
  <si>
    <t xml:space="preserve">   "0" Corresponde a cifras menores que 0.5 TM.</t>
  </si>
  <si>
    <t>2019*</t>
  </si>
  <si>
    <t>PERÚ: COSECHA DE RECURSOS HIDROBIOLÓGICOS PROCEDENTES DE LA ACTIVIDAD DE ACUICULTURA 
POR ÁMBITO Y ESPECIE, 2009-19</t>
  </si>
  <si>
    <t>SEGÚN DEPARTAMENTO Y ESPECIE, 2009-19</t>
  </si>
  <si>
    <t>(*) Cifras sujetas a reajustes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</si>
</sst>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#,##0;[Red]#,##0"/>
    <numFmt numFmtId="166" formatCode="_([$€-2]\ * #,##0.00_);_([$€-2]\ * \(#,##0.00\);_([$€-2]\ * &quot;-&quot;??_)"/>
    <numFmt numFmtId="167" formatCode="0.000"/>
    <numFmt numFmtId="168" formatCode="#,##0.000000000000"/>
    <numFmt numFmtId="169" formatCode="0.0%"/>
    <numFmt numFmtId="170" formatCode="_-* #,##0_-;\-* #,##0_-;_-* &quot;-&quot;??_-;_-@_-"/>
  </numFmts>
  <fonts count="2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sz val="11"/>
      <name val="Calibri Light"/>
      <family val="2"/>
    </font>
    <font>
      <sz val="8"/>
      <name val="Calibri Light"/>
      <family val="2"/>
    </font>
    <font>
      <sz val="9"/>
      <name val="Calibri Light"/>
      <family val="2"/>
    </font>
    <font>
      <b/>
      <sz val="11"/>
      <name val="Calibri Light"/>
      <family val="2"/>
    </font>
    <font>
      <sz val="10"/>
      <color theme="1"/>
      <name val="Calibri Light"/>
      <family val="2"/>
    </font>
    <font>
      <sz val="10"/>
      <color theme="0"/>
      <name val="Calibri Light"/>
      <family val="2"/>
    </font>
    <font>
      <sz val="11"/>
      <color theme="0"/>
      <name val="Calibri Light"/>
      <family val="2"/>
    </font>
    <font>
      <b/>
      <sz val="11"/>
      <color theme="0"/>
      <name val="Calibri Light"/>
      <family val="2"/>
    </font>
    <font>
      <sz val="11"/>
      <name val="Calibri"/>
      <family val="2"/>
      <scheme val="minor"/>
    </font>
    <font>
      <sz val="11"/>
      <color theme="0" tint="-0.1499984740745262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BEE39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20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3" fontId="4" fillId="0" borderId="0" xfId="0" applyNumberFormat="1" applyFont="1" applyFill="1"/>
    <xf numFmtId="0" fontId="3" fillId="0" borderId="1" xfId="0" applyFont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39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vertical="center"/>
    </xf>
    <xf numFmtId="39" fontId="4" fillId="0" borderId="0" xfId="0" applyNumberFormat="1" applyFont="1" applyFill="1" applyBorder="1" applyAlignment="1">
      <alignment horizontal="right" vertical="center"/>
    </xf>
    <xf numFmtId="39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Fill="1" applyBorder="1" applyAlignment="1">
      <alignment horizontal="right" vertical="center"/>
    </xf>
    <xf numFmtId="39" fontId="3" fillId="0" borderId="0" xfId="0" applyNumberFormat="1" applyFont="1" applyFill="1" applyBorder="1" applyAlignment="1">
      <alignment vertical="center"/>
    </xf>
    <xf numFmtId="4" fontId="4" fillId="0" borderId="0" xfId="0" applyNumberFormat="1" applyFont="1" applyBorder="1" applyAlignment="1">
      <alignment horizontal="right" vertical="center"/>
    </xf>
    <xf numFmtId="39" fontId="4" fillId="0" borderId="3" xfId="0" applyNumberFormat="1" applyFont="1" applyFill="1" applyBorder="1" applyAlignment="1">
      <alignment vertical="center"/>
    </xf>
    <xf numFmtId="4" fontId="4" fillId="0" borderId="3" xfId="0" applyNumberFormat="1" applyFont="1" applyFill="1" applyBorder="1" applyAlignment="1">
      <alignment vertical="center"/>
    </xf>
    <xf numFmtId="4" fontId="4" fillId="0" borderId="6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 vertical="center"/>
    </xf>
    <xf numFmtId="2" fontId="4" fillId="0" borderId="0" xfId="0" applyNumberFormat="1" applyFont="1" applyBorder="1"/>
    <xf numFmtId="4" fontId="4" fillId="0" borderId="0" xfId="0" applyNumberFormat="1" applyFont="1" applyFill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4" fontId="4" fillId="0" borderId="0" xfId="0" applyNumberFormat="1" applyFont="1" applyBorder="1"/>
    <xf numFmtId="4" fontId="4" fillId="0" borderId="5" xfId="0" applyNumberFormat="1" applyFont="1" applyBorder="1" applyAlignment="1">
      <alignment horizontal="right"/>
    </xf>
    <xf numFmtId="167" fontId="4" fillId="0" borderId="0" xfId="0" applyNumberFormat="1" applyFont="1" applyBorder="1"/>
    <xf numFmtId="4" fontId="4" fillId="0" borderId="0" xfId="0" applyNumberFormat="1" applyFont="1" applyBorder="1" applyAlignment="1">
      <alignment horizontal="right"/>
    </xf>
    <xf numFmtId="39" fontId="4" fillId="0" borderId="5" xfId="0" applyNumberFormat="1" applyFont="1" applyBorder="1"/>
    <xf numFmtId="39" fontId="4" fillId="0" borderId="5" xfId="0" applyNumberFormat="1" applyFont="1" applyBorder="1" applyAlignment="1">
      <alignment horizontal="right"/>
    </xf>
    <xf numFmtId="4" fontId="4" fillId="4" borderId="0" xfId="0" applyNumberFormat="1" applyFont="1" applyFill="1" applyBorder="1"/>
    <xf numFmtId="4" fontId="4" fillId="0" borderId="0" xfId="0" applyNumberFormat="1" applyFont="1" applyFill="1" applyBorder="1"/>
    <xf numFmtId="39" fontId="4" fillId="0" borderId="0" xfId="0" applyNumberFormat="1" applyFont="1" applyBorder="1"/>
    <xf numFmtId="39" fontId="4" fillId="4" borderId="0" xfId="0" applyNumberFormat="1" applyFont="1" applyFill="1" applyBorder="1"/>
    <xf numFmtId="39" fontId="4" fillId="0" borderId="0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37" fontId="8" fillId="5" borderId="0" xfId="0" applyNumberFormat="1" applyFont="1" applyFill="1" applyBorder="1" applyAlignment="1">
      <alignment horizontal="right"/>
    </xf>
    <xf numFmtId="37" fontId="9" fillId="5" borderId="0" xfId="0" applyNumberFormat="1" applyFont="1" applyFill="1" applyBorder="1" applyAlignment="1">
      <alignment horizontal="right"/>
    </xf>
    <xf numFmtId="0" fontId="7" fillId="0" borderId="1" xfId="0" applyFont="1" applyBorder="1" applyAlignment="1"/>
    <xf numFmtId="0" fontId="7" fillId="0" borderId="0" xfId="0" applyFont="1" applyBorder="1" applyAlignment="1"/>
    <xf numFmtId="37" fontId="7" fillId="0" borderId="0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7" fillId="0" borderId="1" xfId="0" applyFont="1" applyFill="1" applyBorder="1" applyAlignment="1"/>
    <xf numFmtId="0" fontId="7" fillId="0" borderId="0" xfId="0" applyFont="1" applyFill="1" applyBorder="1" applyAlignment="1"/>
    <xf numFmtId="37" fontId="7" fillId="0" borderId="0" xfId="0" applyNumberFormat="1" applyFont="1" applyFill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/>
    <xf numFmtId="3" fontId="10" fillId="0" borderId="0" xfId="0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37" fontId="7" fillId="0" borderId="0" xfId="0" quotePrefix="1" applyNumberFormat="1" applyFont="1" applyFill="1" applyBorder="1" applyAlignment="1">
      <alignment horizontal="right"/>
    </xf>
    <xf numFmtId="37" fontId="10" fillId="0" borderId="0" xfId="0" quotePrefix="1" applyNumberFormat="1" applyFont="1" applyFill="1" applyBorder="1" applyAlignment="1">
      <alignment horizontal="right"/>
    </xf>
    <xf numFmtId="0" fontId="8" fillId="0" borderId="1" xfId="0" applyFont="1" applyFill="1" applyBorder="1" applyAlignment="1"/>
    <xf numFmtId="37" fontId="9" fillId="0" borderId="0" xfId="0" applyNumberFormat="1" applyFont="1" applyFill="1" applyBorder="1" applyAlignment="1">
      <alignment horizontal="right"/>
    </xf>
    <xf numFmtId="3" fontId="10" fillId="0" borderId="5" xfId="0" applyNumberFormat="1" applyFont="1" applyFill="1" applyBorder="1" applyAlignment="1">
      <alignment horizontal="right"/>
    </xf>
    <xf numFmtId="0" fontId="7" fillId="0" borderId="2" xfId="0" applyFont="1" applyBorder="1" applyAlignment="1"/>
    <xf numFmtId="0" fontId="7" fillId="0" borderId="3" xfId="0" applyFont="1" applyBorder="1" applyAlignment="1"/>
    <xf numFmtId="39" fontId="7" fillId="0" borderId="3" xfId="0" applyNumberFormat="1" applyFont="1" applyBorder="1" applyAlignment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indent="2"/>
    </xf>
    <xf numFmtId="3" fontId="11" fillId="0" borderId="0" xfId="0" applyNumberFormat="1" applyFont="1" applyFill="1"/>
    <xf numFmtId="0" fontId="14" fillId="0" borderId="0" xfId="0" applyFont="1"/>
    <xf numFmtId="0" fontId="15" fillId="0" borderId="0" xfId="0" applyFont="1"/>
    <xf numFmtId="0" fontId="15" fillId="3" borderId="0" xfId="0" applyFont="1" applyFill="1"/>
    <xf numFmtId="3" fontId="15" fillId="0" borderId="0" xfId="0" applyNumberFormat="1" applyFont="1" applyFill="1"/>
    <xf numFmtId="0" fontId="16" fillId="3" borderId="0" xfId="0" applyFont="1" applyFill="1" applyAlignment="1">
      <alignment vertical="center"/>
    </xf>
    <xf numFmtId="0" fontId="17" fillId="3" borderId="8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6" fillId="3" borderId="0" xfId="0" applyNumberFormat="1" applyFont="1" applyFill="1" applyAlignment="1">
      <alignment vertical="center"/>
    </xf>
    <xf numFmtId="0" fontId="16" fillId="3" borderId="0" xfId="0" applyFont="1" applyFill="1" applyBorder="1" applyAlignment="1">
      <alignment vertical="center"/>
    </xf>
    <xf numFmtId="1" fontId="16" fillId="3" borderId="0" xfId="0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/>
    <xf numFmtId="0" fontId="8" fillId="6" borderId="1" xfId="0" applyFont="1" applyFill="1" applyBorder="1" applyAlignment="1"/>
    <xf numFmtId="0" fontId="8" fillId="6" borderId="0" xfId="0" applyFont="1" applyFill="1" applyBorder="1" applyAlignment="1"/>
    <xf numFmtId="37" fontId="8" fillId="6" borderId="0" xfId="0" applyNumberFormat="1" applyFont="1" applyFill="1" applyBorder="1" applyAlignment="1">
      <alignment horizontal="right"/>
    </xf>
    <xf numFmtId="37" fontId="9" fillId="6" borderId="0" xfId="0" applyNumberFormat="1" applyFont="1" applyFill="1" applyBorder="1" applyAlignment="1">
      <alignment horizontal="right"/>
    </xf>
    <xf numFmtId="1" fontId="8" fillId="7" borderId="9" xfId="0" applyNumberFormat="1" applyFont="1" applyFill="1" applyBorder="1" applyAlignment="1">
      <alignment horizontal="center" vertical="center"/>
    </xf>
    <xf numFmtId="1" fontId="8" fillId="7" borderId="10" xfId="0" applyNumberFormat="1" applyFont="1" applyFill="1" applyBorder="1" applyAlignment="1">
      <alignment horizontal="center" vertical="center"/>
    </xf>
    <xf numFmtId="1" fontId="8" fillId="7" borderId="11" xfId="0" applyNumberFormat="1" applyFont="1" applyFill="1" applyBorder="1" applyAlignment="1">
      <alignment horizontal="center" vertical="center"/>
    </xf>
    <xf numFmtId="3" fontId="16" fillId="3" borderId="0" xfId="0" applyNumberFormat="1" applyFont="1" applyFill="1" applyBorder="1" applyAlignment="1">
      <alignment vertical="center"/>
    </xf>
    <xf numFmtId="37" fontId="18" fillId="0" borderId="0" xfId="0" applyNumberFormat="1" applyFont="1" applyBorder="1" applyAlignment="1">
      <alignment horizontal="right"/>
    </xf>
    <xf numFmtId="0" fontId="18" fillId="0" borderId="0" xfId="0" applyFont="1" applyBorder="1" applyAlignment="1"/>
    <xf numFmtId="0" fontId="18" fillId="0" borderId="5" xfId="0" applyFont="1" applyBorder="1" applyAlignment="1"/>
    <xf numFmtId="39" fontId="18" fillId="0" borderId="3" xfId="0" applyNumberFormat="1" applyFont="1" applyBorder="1" applyAlignment="1"/>
    <xf numFmtId="0" fontId="18" fillId="0" borderId="3" xfId="0" applyFont="1" applyBorder="1" applyAlignment="1"/>
    <xf numFmtId="0" fontId="18" fillId="0" borderId="6" xfId="0" applyFont="1" applyBorder="1" applyAlignment="1"/>
    <xf numFmtId="3" fontId="10" fillId="0" borderId="5" xfId="0" applyNumberFormat="1" applyFont="1" applyFill="1" applyBorder="1" applyAlignment="1"/>
    <xf numFmtId="3" fontId="13" fillId="5" borderId="0" xfId="0" applyNumberFormat="1" applyFont="1" applyFill="1" applyBorder="1" applyAlignment="1"/>
    <xf numFmtId="3" fontId="9" fillId="6" borderId="0" xfId="0" applyNumberFormat="1" applyFont="1" applyFill="1" applyBorder="1" applyAlignment="1"/>
    <xf numFmtId="4" fontId="3" fillId="0" borderId="5" xfId="0" applyNumberFormat="1" applyFont="1" applyBorder="1" applyAlignment="1">
      <alignment vertical="center"/>
    </xf>
    <xf numFmtId="4" fontId="4" fillId="0" borderId="5" xfId="0" applyNumberFormat="1" applyFont="1" applyBorder="1"/>
    <xf numFmtId="4" fontId="3" fillId="0" borderId="5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vertical="center"/>
    </xf>
    <xf numFmtId="2" fontId="3" fillId="0" borderId="5" xfId="0" applyNumberFormat="1" applyFont="1" applyFill="1" applyBorder="1" applyAlignment="1">
      <alignment vertical="center"/>
    </xf>
    <xf numFmtId="4" fontId="3" fillId="2" borderId="5" xfId="0" applyNumberFormat="1" applyFont="1" applyFill="1" applyBorder="1" applyAlignment="1">
      <alignment vertical="center"/>
    </xf>
    <xf numFmtId="3" fontId="9" fillId="6" borderId="5" xfId="0" applyNumberFormat="1" applyFont="1" applyFill="1" applyBorder="1" applyAlignment="1"/>
    <xf numFmtId="0" fontId="19" fillId="0" borderId="0" xfId="0" applyFont="1"/>
    <xf numFmtId="168" fontId="19" fillId="0" borderId="0" xfId="0" applyNumberFormat="1" applyFont="1"/>
    <xf numFmtId="169" fontId="19" fillId="0" borderId="0" xfId="0" applyNumberFormat="1" applyFont="1"/>
    <xf numFmtId="0" fontId="4" fillId="0" borderId="5" xfId="0" applyFont="1" applyBorder="1"/>
    <xf numFmtId="164" fontId="7" fillId="0" borderId="0" xfId="2" applyFont="1" applyAlignment="1">
      <alignment vertical="center"/>
    </xf>
    <xf numFmtId="164" fontId="7" fillId="0" borderId="0" xfId="2" applyFont="1" applyFill="1" applyAlignment="1">
      <alignment vertical="center"/>
    </xf>
    <xf numFmtId="164" fontId="12" fillId="0" borderId="0" xfId="2" applyFont="1" applyAlignment="1">
      <alignment vertical="center"/>
    </xf>
    <xf numFmtId="164" fontId="14" fillId="0" borderId="0" xfId="2" applyFont="1"/>
    <xf numFmtId="164" fontId="15" fillId="0" borderId="0" xfId="2" applyFont="1"/>
    <xf numFmtId="164" fontId="15" fillId="0" borderId="0" xfId="2" applyFont="1" applyAlignment="1">
      <alignment vertical="center"/>
    </xf>
    <xf numFmtId="164" fontId="7" fillId="0" borderId="0" xfId="2" applyFont="1"/>
    <xf numFmtId="170" fontId="13" fillId="5" borderId="5" xfId="2" applyNumberFormat="1" applyFont="1" applyFill="1" applyBorder="1" applyAlignment="1"/>
    <xf numFmtId="164" fontId="4" fillId="0" borderId="5" xfId="2" applyFont="1" applyBorder="1"/>
    <xf numFmtId="4" fontId="4" fillId="0" borderId="5" xfId="0" applyNumberFormat="1" applyFont="1" applyFill="1" applyBorder="1" applyAlignment="1">
      <alignment vertical="center"/>
    </xf>
    <xf numFmtId="164" fontId="4" fillId="0" borderId="5" xfId="2" applyFont="1" applyFill="1" applyBorder="1" applyAlignment="1">
      <alignment horizontal="right" vertical="center"/>
    </xf>
    <xf numFmtId="164" fontId="4" fillId="0" borderId="5" xfId="2" applyFont="1" applyBorder="1" applyAlignment="1">
      <alignment horizontal="right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4" fillId="4" borderId="0" xfId="0" applyFont="1" applyFill="1"/>
    <xf numFmtId="0" fontId="3" fillId="4" borderId="0" xfId="0" applyFont="1" applyFill="1" applyBorder="1" applyAlignment="1">
      <alignment horizontal="center" vertical="center"/>
    </xf>
    <xf numFmtId="0" fontId="4" fillId="4" borderId="0" xfId="0" applyFont="1" applyFill="1" applyBorder="1"/>
    <xf numFmtId="4" fontId="3" fillId="4" borderId="0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horizontal="right" vertical="center"/>
    </xf>
    <xf numFmtId="4" fontId="4" fillId="4" borderId="0" xfId="0" applyNumberFormat="1" applyFont="1" applyFill="1" applyBorder="1" applyAlignment="1">
      <alignment horizontal="right"/>
    </xf>
    <xf numFmtId="4" fontId="3" fillId="4" borderId="0" xfId="0" applyNumberFormat="1" applyFont="1" applyFill="1" applyBorder="1" applyAlignment="1">
      <alignment horizontal="right" vertical="center"/>
    </xf>
    <xf numFmtId="2" fontId="3" fillId="4" borderId="0" xfId="0" applyNumberFormat="1" applyFont="1" applyFill="1" applyBorder="1" applyAlignment="1">
      <alignment vertical="center"/>
    </xf>
    <xf numFmtId="39" fontId="4" fillId="4" borderId="0" xfId="0" applyNumberFormat="1" applyFont="1" applyFill="1" applyBorder="1" applyAlignment="1">
      <alignment horizontal="right"/>
    </xf>
    <xf numFmtId="0" fontId="21" fillId="0" borderId="0" xfId="0" applyFont="1" applyBorder="1" applyAlignment="1">
      <alignment vertical="center"/>
    </xf>
    <xf numFmtId="39" fontId="7" fillId="0" borderId="0" xfId="0" applyNumberFormat="1" applyFont="1" applyBorder="1" applyAlignment="1"/>
    <xf numFmtId="39" fontId="18" fillId="0" borderId="0" xfId="0" applyNumberFormat="1" applyFont="1" applyBorder="1" applyAlignment="1"/>
    <xf numFmtId="0" fontId="5" fillId="0" borderId="0" xfId="0" applyFont="1" applyBorder="1" applyAlignment="1">
      <alignment vertical="center"/>
    </xf>
    <xf numFmtId="165" fontId="8" fillId="7" borderId="10" xfId="0" applyNumberFormat="1" applyFont="1" applyFill="1" applyBorder="1" applyAlignment="1">
      <alignment horizontal="center" vertical="center" wrapText="1"/>
    </xf>
    <xf numFmtId="165" fontId="8" fillId="7" borderId="12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3">
    <cellStyle name="Euro" xfId="1" xr:uid="{00000000-0005-0000-0000-000000000000}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W54"/>
  <sheetViews>
    <sheetView showGridLines="0" zoomScale="51" zoomScaleNormal="51" zoomScaleSheetLayoutView="70" workbookViewId="0">
      <selection sqref="A1:XFD1048576"/>
    </sheetView>
  </sheetViews>
  <sheetFormatPr baseColWidth="10" defaultColWidth="9.109375" defaultRowHeight="13.8" x14ac:dyDescent="0.3"/>
  <cols>
    <col min="1" max="1" width="1.6640625" style="99" customWidth="1"/>
    <col min="2" max="2" width="2.88671875" style="99" customWidth="1"/>
    <col min="3" max="3" width="28.109375" style="99" customWidth="1"/>
    <col min="4" max="6" width="9.44140625" style="99" customWidth="1"/>
    <col min="7" max="10" width="9.6640625" style="99" customWidth="1"/>
    <col min="11" max="21" width="14.6640625" style="99" customWidth="1"/>
    <col min="22" max="22" width="14.5546875" style="99" customWidth="1"/>
    <col min="23" max="23" width="12" style="134" customWidth="1"/>
    <col min="24" max="16384" width="9.109375" style="99"/>
  </cols>
  <sheetData>
    <row r="2" spans="2:23" s="55" customFormat="1" ht="33.75" customHeight="1" x14ac:dyDescent="0.25">
      <c r="B2" s="161" t="s">
        <v>65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28"/>
    </row>
    <row r="3" spans="2:23" s="55" customFormat="1" ht="16.5" customHeight="1" x14ac:dyDescent="0.25">
      <c r="B3" s="162" t="s">
        <v>7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28"/>
    </row>
    <row r="4" spans="2:23" s="55" customFormat="1" ht="7.5" customHeight="1" x14ac:dyDescent="0.25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W4" s="128"/>
    </row>
    <row r="5" spans="2:23" s="55" customFormat="1" ht="38.25" customHeight="1" x14ac:dyDescent="0.25">
      <c r="B5" s="156" t="s">
        <v>19</v>
      </c>
      <c r="C5" s="157"/>
      <c r="D5" s="104">
        <v>2000</v>
      </c>
      <c r="E5" s="104">
        <v>2001</v>
      </c>
      <c r="F5" s="104">
        <v>2002</v>
      </c>
      <c r="G5" s="104">
        <v>2003</v>
      </c>
      <c r="H5" s="104">
        <v>2005</v>
      </c>
      <c r="I5" s="104">
        <v>2006</v>
      </c>
      <c r="J5" s="105">
        <v>2007</v>
      </c>
      <c r="K5" s="105">
        <v>2008</v>
      </c>
      <c r="L5" s="104">
        <v>2009</v>
      </c>
      <c r="M5" s="104">
        <v>2010</v>
      </c>
      <c r="N5" s="104">
        <v>2011</v>
      </c>
      <c r="O5" s="104">
        <v>2012</v>
      </c>
      <c r="P5" s="104">
        <v>2013</v>
      </c>
      <c r="Q5" s="106">
        <v>2014</v>
      </c>
      <c r="R5" s="106">
        <v>2015</v>
      </c>
      <c r="S5" s="106">
        <v>2016</v>
      </c>
      <c r="T5" s="106">
        <v>2017</v>
      </c>
      <c r="U5" s="106">
        <v>2018</v>
      </c>
      <c r="V5" s="106">
        <v>2019</v>
      </c>
      <c r="W5" s="128"/>
    </row>
    <row r="6" spans="2:23" s="55" customFormat="1" ht="3" customHeight="1" x14ac:dyDescent="0.25">
      <c r="B6" s="57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9"/>
      <c r="O6" s="59"/>
      <c r="P6" s="59"/>
      <c r="Q6" s="60"/>
      <c r="R6" s="60"/>
      <c r="S6" s="60"/>
      <c r="T6" s="61"/>
      <c r="U6" s="61"/>
      <c r="V6" s="61"/>
      <c r="W6" s="128"/>
    </row>
    <row r="7" spans="2:23" s="55" customFormat="1" ht="14.25" customHeight="1" x14ac:dyDescent="0.3">
      <c r="B7" s="158" t="s">
        <v>8</v>
      </c>
      <c r="C7" s="159"/>
      <c r="D7" s="62">
        <f>+D9+D23</f>
        <v>6665</v>
      </c>
      <c r="E7" s="63">
        <v>7539</v>
      </c>
      <c r="F7" s="63">
        <v>11534</v>
      </c>
      <c r="G7" s="63">
        <v>13610</v>
      </c>
      <c r="H7" s="63">
        <v>25978</v>
      </c>
      <c r="I7" s="63">
        <v>28387</v>
      </c>
      <c r="J7" s="63">
        <f t="shared" ref="J7:U7" si="0">SUM(J9,J23)</f>
        <v>39531</v>
      </c>
      <c r="K7" s="63">
        <f t="shared" si="0"/>
        <v>43119</v>
      </c>
      <c r="L7" s="115">
        <f t="shared" si="0"/>
        <v>44317</v>
      </c>
      <c r="M7" s="115">
        <f t="shared" si="0"/>
        <v>89021</v>
      </c>
      <c r="N7" s="115">
        <f t="shared" si="0"/>
        <v>92200.800716064143</v>
      </c>
      <c r="O7" s="115">
        <f t="shared" si="0"/>
        <v>72293.41</v>
      </c>
      <c r="P7" s="115">
        <f t="shared" si="0"/>
        <v>125692.95208316811</v>
      </c>
      <c r="Q7" s="115">
        <f t="shared" si="0"/>
        <v>115269.36440455557</v>
      </c>
      <c r="R7" s="115">
        <f t="shared" si="0"/>
        <v>90976.44052402454</v>
      </c>
      <c r="S7" s="115">
        <f t="shared" si="0"/>
        <v>100191.45182413512</v>
      </c>
      <c r="T7" s="115">
        <f t="shared" si="0"/>
        <v>100454.82190345514</v>
      </c>
      <c r="U7" s="115">
        <f t="shared" si="0"/>
        <v>134354.96718927639</v>
      </c>
      <c r="V7" s="135">
        <f>+V9+V23</f>
        <v>137787.51731011792</v>
      </c>
      <c r="W7" s="128"/>
    </row>
    <row r="8" spans="2:23" s="55" customFormat="1" ht="3" customHeight="1" x14ac:dyDescent="0.3">
      <c r="B8" s="64"/>
      <c r="C8" s="65"/>
      <c r="D8" s="66"/>
      <c r="E8" s="67"/>
      <c r="F8" s="67"/>
      <c r="G8" s="67"/>
      <c r="H8" s="67"/>
      <c r="I8" s="67"/>
      <c r="J8" s="67"/>
      <c r="K8" s="67"/>
      <c r="L8" s="108"/>
      <c r="M8" s="108"/>
      <c r="N8" s="109"/>
      <c r="O8" s="109"/>
      <c r="P8" s="109"/>
      <c r="Q8" s="109"/>
      <c r="R8" s="109"/>
      <c r="S8" s="109"/>
      <c r="T8" s="109"/>
      <c r="U8" s="109"/>
      <c r="V8" s="110"/>
      <c r="W8" s="128"/>
    </row>
    <row r="9" spans="2:23" s="55" customFormat="1" ht="18.75" customHeight="1" x14ac:dyDescent="0.3">
      <c r="B9" s="100"/>
      <c r="C9" s="101" t="s">
        <v>17</v>
      </c>
      <c r="D9" s="102">
        <v>2041</v>
      </c>
      <c r="E9" s="103">
        <v>2872</v>
      </c>
      <c r="F9" s="103">
        <v>3231</v>
      </c>
      <c r="G9" s="103">
        <v>3601</v>
      </c>
      <c r="H9" s="103">
        <v>6586</v>
      </c>
      <c r="I9" s="103">
        <v>6793</v>
      </c>
      <c r="J9" s="103">
        <f>SUM(J10:J21)</f>
        <v>9348</v>
      </c>
      <c r="K9" s="103">
        <f>SUM(K10:K21)</f>
        <v>14986</v>
      </c>
      <c r="L9" s="116">
        <f>SUM(L10:L21)</f>
        <v>14837</v>
      </c>
      <c r="M9" s="116">
        <f t="shared" ref="M9:S9" si="1">SUM(M10:M21)</f>
        <v>17320</v>
      </c>
      <c r="N9" s="116">
        <f>SUM(N10:N21)</f>
        <v>23608.633413821979</v>
      </c>
      <c r="O9" s="116">
        <f t="shared" si="1"/>
        <v>29563.68</v>
      </c>
      <c r="P9" s="116">
        <f t="shared" si="1"/>
        <v>40068.212355000003</v>
      </c>
      <c r="Q9" s="116">
        <f>SUM(Q10:Q21)</f>
        <v>38683.037590666674</v>
      </c>
      <c r="R9" s="116">
        <f t="shared" si="1"/>
        <v>45757.958565203393</v>
      </c>
      <c r="S9" s="116">
        <f t="shared" si="1"/>
        <v>58771.487128579553</v>
      </c>
      <c r="T9" s="116">
        <f>SUM(T10:T21)</f>
        <v>61028.113831791801</v>
      </c>
      <c r="U9" s="116">
        <f>SUM(U10:U21)</f>
        <v>70164.116740607773</v>
      </c>
      <c r="V9" s="123">
        <f>SUM(V10:V22)</f>
        <v>52870.948718044645</v>
      </c>
      <c r="W9" s="128"/>
    </row>
    <row r="10" spans="2:23" s="74" customFormat="1" ht="18.75" customHeight="1" x14ac:dyDescent="0.3">
      <c r="B10" s="68"/>
      <c r="C10" s="69" t="s">
        <v>10</v>
      </c>
      <c r="D10" s="70">
        <v>11</v>
      </c>
      <c r="E10" s="71">
        <v>7</v>
      </c>
      <c r="F10" s="71">
        <v>6</v>
      </c>
      <c r="G10" s="71">
        <v>103</v>
      </c>
      <c r="H10" s="71">
        <v>60</v>
      </c>
      <c r="I10" s="71">
        <v>12</v>
      </c>
      <c r="J10" s="71">
        <v>15</v>
      </c>
      <c r="K10" s="71">
        <v>25</v>
      </c>
      <c r="L10" s="72">
        <v>27</v>
      </c>
      <c r="M10" s="72">
        <v>36</v>
      </c>
      <c r="N10" s="72">
        <v>15.02</v>
      </c>
      <c r="O10" s="72">
        <v>35.4</v>
      </c>
      <c r="P10" s="72">
        <v>55.936</v>
      </c>
      <c r="Q10" s="72">
        <v>5.8549999999999995</v>
      </c>
      <c r="R10" s="72">
        <v>8.99</v>
      </c>
      <c r="S10" s="72">
        <v>31.499300000000002</v>
      </c>
      <c r="T10" s="72">
        <v>57.831569999999992</v>
      </c>
      <c r="U10" s="72">
        <v>29.037790000000001</v>
      </c>
      <c r="V10" s="114">
        <v>26.959</v>
      </c>
      <c r="W10" s="129"/>
    </row>
    <row r="11" spans="2:23" s="74" customFormat="1" ht="18.75" customHeight="1" x14ac:dyDescent="0.3">
      <c r="B11" s="68"/>
      <c r="C11" s="69" t="s">
        <v>55</v>
      </c>
      <c r="D11" s="70">
        <v>10</v>
      </c>
      <c r="E11" s="71">
        <v>6</v>
      </c>
      <c r="F11" s="71">
        <v>7</v>
      </c>
      <c r="G11" s="71">
        <v>8</v>
      </c>
      <c r="H11" s="71">
        <v>18</v>
      </c>
      <c r="I11" s="71">
        <v>11</v>
      </c>
      <c r="J11" s="71">
        <v>4</v>
      </c>
      <c r="K11" s="71">
        <v>6</v>
      </c>
      <c r="L11" s="72">
        <v>11</v>
      </c>
      <c r="M11" s="72">
        <v>15</v>
      </c>
      <c r="N11" s="72">
        <v>12.707000000000001</v>
      </c>
      <c r="O11" s="72">
        <v>11.38</v>
      </c>
      <c r="P11" s="72">
        <v>20.149999999999999</v>
      </c>
      <c r="Q11" s="72">
        <v>78.125999999999991</v>
      </c>
      <c r="R11" s="72">
        <v>20.783300000000001</v>
      </c>
      <c r="S11" s="72">
        <v>33.612400000000001</v>
      </c>
      <c r="T11" s="72">
        <v>26.260000000000005</v>
      </c>
      <c r="U11" s="72">
        <v>28.697999999999997</v>
      </c>
      <c r="V11" s="114">
        <v>60.320179999999993</v>
      </c>
      <c r="W11" s="129"/>
    </row>
    <row r="12" spans="2:23" s="74" customFormat="1" ht="18.75" customHeight="1" x14ac:dyDescent="0.3">
      <c r="B12" s="68"/>
      <c r="C12" s="69" t="s">
        <v>37</v>
      </c>
      <c r="D12" s="70" t="s">
        <v>0</v>
      </c>
      <c r="E12" s="71" t="s">
        <v>0</v>
      </c>
      <c r="F12" s="71">
        <v>1</v>
      </c>
      <c r="G12" s="71">
        <v>0</v>
      </c>
      <c r="H12" s="71">
        <v>0</v>
      </c>
      <c r="I12" s="71">
        <v>0</v>
      </c>
      <c r="J12" s="71">
        <v>1</v>
      </c>
      <c r="K12" s="71">
        <v>4</v>
      </c>
      <c r="L12" s="72">
        <v>1</v>
      </c>
      <c r="M12" s="72">
        <v>22</v>
      </c>
      <c r="N12" s="72">
        <v>6.0059999999999993</v>
      </c>
      <c r="O12" s="72">
        <v>6.89</v>
      </c>
      <c r="P12" s="72">
        <v>9.5408200000000001</v>
      </c>
      <c r="Q12" s="72">
        <v>4.8061500000000006</v>
      </c>
      <c r="R12" s="72">
        <v>4.4786799999999998</v>
      </c>
      <c r="S12" s="72">
        <v>8.8735400000000002</v>
      </c>
      <c r="T12" s="72">
        <v>5.8069500000000005</v>
      </c>
      <c r="U12" s="72">
        <v>2.7589999999999995</v>
      </c>
      <c r="V12" s="114">
        <v>10.3111</v>
      </c>
      <c r="W12" s="129"/>
    </row>
    <row r="13" spans="2:23" s="74" customFormat="1" ht="18.75" customHeight="1" x14ac:dyDescent="0.3">
      <c r="B13" s="68"/>
      <c r="C13" s="69" t="s">
        <v>11</v>
      </c>
      <c r="D13" s="70">
        <v>6</v>
      </c>
      <c r="E13" s="71">
        <v>10</v>
      </c>
      <c r="F13" s="71">
        <v>6</v>
      </c>
      <c r="G13" s="71">
        <v>0</v>
      </c>
      <c r="H13" s="71">
        <v>3</v>
      </c>
      <c r="I13" s="71">
        <v>11</v>
      </c>
      <c r="J13" s="71">
        <v>13</v>
      </c>
      <c r="K13" s="71">
        <v>15</v>
      </c>
      <c r="L13" s="72">
        <v>15</v>
      </c>
      <c r="M13" s="72">
        <v>19</v>
      </c>
      <c r="N13" s="72">
        <v>7.754999999999999</v>
      </c>
      <c r="O13" s="72">
        <v>18.910000000000004</v>
      </c>
      <c r="P13" s="72">
        <v>6.1724099999999993</v>
      </c>
      <c r="Q13" s="72">
        <v>2.0136000000000003</v>
      </c>
      <c r="R13" s="72">
        <v>4.0140000000000002</v>
      </c>
      <c r="S13" s="72">
        <v>3.8906999999999998</v>
      </c>
      <c r="T13" s="72">
        <v>5.2962700000000007</v>
      </c>
      <c r="U13" s="72">
        <v>3.9384000000000006</v>
      </c>
      <c r="V13" s="114">
        <v>0.11799999999999999</v>
      </c>
      <c r="W13" s="129"/>
    </row>
    <row r="14" spans="2:23" s="74" customFormat="1" ht="18.75" customHeight="1" x14ac:dyDescent="0.3">
      <c r="B14" s="68"/>
      <c r="C14" s="69" t="s">
        <v>12</v>
      </c>
      <c r="D14" s="70">
        <v>14</v>
      </c>
      <c r="E14" s="71">
        <v>20</v>
      </c>
      <c r="F14" s="71">
        <v>54</v>
      </c>
      <c r="G14" s="71">
        <v>203</v>
      </c>
      <c r="H14" s="71">
        <v>251</v>
      </c>
      <c r="I14" s="71">
        <v>344</v>
      </c>
      <c r="J14" s="71">
        <v>414</v>
      </c>
      <c r="K14" s="71">
        <v>539</v>
      </c>
      <c r="L14" s="72">
        <v>564</v>
      </c>
      <c r="M14" s="72">
        <v>680</v>
      </c>
      <c r="N14" s="72">
        <v>521.90269999999998</v>
      </c>
      <c r="O14" s="72">
        <v>452.64</v>
      </c>
      <c r="P14" s="72">
        <v>530.53498500000001</v>
      </c>
      <c r="Q14" s="72">
        <v>504.25630000000001</v>
      </c>
      <c r="R14" s="72">
        <v>298.50127999999995</v>
      </c>
      <c r="S14" s="72">
        <v>1863.0431956</v>
      </c>
      <c r="T14" s="72">
        <v>1046.5826450000002</v>
      </c>
      <c r="U14" s="72">
        <v>952.31855000000007</v>
      </c>
      <c r="V14" s="114">
        <v>800.23476000000005</v>
      </c>
      <c r="W14" s="129"/>
    </row>
    <row r="15" spans="2:23" s="74" customFormat="1" ht="18.75" customHeight="1" x14ac:dyDescent="0.3">
      <c r="B15" s="68"/>
      <c r="C15" s="69" t="s">
        <v>13</v>
      </c>
      <c r="D15" s="70">
        <v>26</v>
      </c>
      <c r="E15" s="71">
        <v>20</v>
      </c>
      <c r="F15" s="71">
        <v>36</v>
      </c>
      <c r="G15" s="71">
        <v>9</v>
      </c>
      <c r="H15" s="71">
        <v>43</v>
      </c>
      <c r="I15" s="71">
        <v>38</v>
      </c>
      <c r="J15" s="71">
        <v>34</v>
      </c>
      <c r="K15" s="71">
        <v>71</v>
      </c>
      <c r="L15" s="72">
        <v>75</v>
      </c>
      <c r="M15" s="72">
        <v>101</v>
      </c>
      <c r="N15" s="72">
        <v>130.273</v>
      </c>
      <c r="O15" s="72">
        <v>299.32000000000005</v>
      </c>
      <c r="P15" s="72">
        <v>443.19394999999997</v>
      </c>
      <c r="Q15" s="72">
        <v>452.71600000000001</v>
      </c>
      <c r="R15" s="72">
        <v>825.32840000000022</v>
      </c>
      <c r="S15" s="72">
        <v>1390.2803840000001</v>
      </c>
      <c r="T15" s="72">
        <v>1623.9429200000002</v>
      </c>
      <c r="U15" s="72">
        <v>2184.2094022114488</v>
      </c>
      <c r="V15" s="114">
        <v>1872.6018499999998</v>
      </c>
      <c r="W15" s="129"/>
    </row>
    <row r="16" spans="2:23" s="74" customFormat="1" ht="18.75" customHeight="1" x14ac:dyDescent="0.3">
      <c r="B16" s="68"/>
      <c r="C16" s="69" t="s">
        <v>14</v>
      </c>
      <c r="D16" s="75" t="s">
        <v>0</v>
      </c>
      <c r="E16" s="76" t="s">
        <v>0</v>
      </c>
      <c r="F16" s="71">
        <v>4</v>
      </c>
      <c r="G16" s="71">
        <v>6</v>
      </c>
      <c r="H16" s="71">
        <v>17</v>
      </c>
      <c r="I16" s="71">
        <v>6</v>
      </c>
      <c r="J16" s="71">
        <v>86</v>
      </c>
      <c r="K16" s="71">
        <v>59</v>
      </c>
      <c r="L16" s="72">
        <v>12</v>
      </c>
      <c r="M16" s="72">
        <v>3</v>
      </c>
      <c r="N16" s="72">
        <v>12.455</v>
      </c>
      <c r="O16" s="72">
        <v>17.16</v>
      </c>
      <c r="P16" s="72">
        <v>14.782000000000002</v>
      </c>
      <c r="Q16" s="72">
        <v>8.6950000000000003</v>
      </c>
      <c r="R16" s="72">
        <v>219.08000000000004</v>
      </c>
      <c r="S16" s="72">
        <v>11.180000000000001</v>
      </c>
      <c r="T16" s="72">
        <v>34.939</v>
      </c>
      <c r="U16" s="72">
        <v>14.324</v>
      </c>
      <c r="V16" s="114">
        <v>0</v>
      </c>
      <c r="W16" s="129"/>
    </row>
    <row r="17" spans="2:23" s="74" customFormat="1" ht="18.75" customHeight="1" x14ac:dyDescent="0.3">
      <c r="B17" s="68"/>
      <c r="C17" s="69" t="s">
        <v>57</v>
      </c>
      <c r="D17" s="70" t="s">
        <v>0</v>
      </c>
      <c r="E17" s="71" t="s">
        <v>0</v>
      </c>
      <c r="F17" s="71" t="s">
        <v>0</v>
      </c>
      <c r="G17" s="71">
        <v>0</v>
      </c>
      <c r="H17" s="71">
        <v>14</v>
      </c>
      <c r="I17" s="71">
        <v>2</v>
      </c>
      <c r="J17" s="71" t="s">
        <v>0</v>
      </c>
      <c r="K17" s="71">
        <v>1</v>
      </c>
      <c r="L17" s="72">
        <v>3</v>
      </c>
      <c r="M17" s="72">
        <v>48</v>
      </c>
      <c r="N17" s="72">
        <v>422.23370000000006</v>
      </c>
      <c r="O17" s="72">
        <v>637.15999999999985</v>
      </c>
      <c r="P17" s="72">
        <v>94.434999999999988</v>
      </c>
      <c r="Q17" s="72">
        <v>54.638949999999994</v>
      </c>
      <c r="R17" s="72">
        <v>135.13414520340768</v>
      </c>
      <c r="S17" s="72">
        <v>142.22411</v>
      </c>
      <c r="T17" s="72">
        <v>217.6208</v>
      </c>
      <c r="U17" s="72">
        <v>294.74091999999996</v>
      </c>
      <c r="V17" s="114">
        <v>85.870679999999993</v>
      </c>
      <c r="W17" s="129"/>
    </row>
    <row r="18" spans="2:23" s="74" customFormat="1" ht="18.75" customHeight="1" x14ac:dyDescent="0.3">
      <c r="B18" s="68"/>
      <c r="C18" s="69" t="s">
        <v>15</v>
      </c>
      <c r="D18" s="70">
        <v>46</v>
      </c>
      <c r="E18" s="71">
        <v>223</v>
      </c>
      <c r="F18" s="71">
        <v>122</v>
      </c>
      <c r="G18" s="71">
        <v>112</v>
      </c>
      <c r="H18" s="71">
        <v>619</v>
      </c>
      <c r="I18" s="71">
        <v>494</v>
      </c>
      <c r="J18" s="71">
        <v>1741</v>
      </c>
      <c r="K18" s="71">
        <v>1714</v>
      </c>
      <c r="L18" s="72">
        <v>1261</v>
      </c>
      <c r="M18" s="72">
        <v>2013</v>
      </c>
      <c r="N18" s="72">
        <v>2422.8274859999997</v>
      </c>
      <c r="O18" s="72">
        <v>3174</v>
      </c>
      <c r="P18" s="72">
        <v>3839.8457000000003</v>
      </c>
      <c r="Q18" s="72">
        <v>4610.442344</v>
      </c>
      <c r="R18" s="72">
        <v>3250.1912399999997</v>
      </c>
      <c r="S18" s="72">
        <v>2949.66048</v>
      </c>
      <c r="T18" s="72">
        <v>3041.8654710000001</v>
      </c>
      <c r="U18" s="72">
        <v>2164.4740300000003</v>
      </c>
      <c r="V18" s="114">
        <v>1929.8198500000001</v>
      </c>
      <c r="W18" s="129"/>
    </row>
    <row r="19" spans="2:23" s="74" customFormat="1" ht="18.75" customHeight="1" x14ac:dyDescent="0.3">
      <c r="B19" s="68"/>
      <c r="C19" s="69" t="s">
        <v>16</v>
      </c>
      <c r="D19" s="70">
        <v>1928</v>
      </c>
      <c r="E19" s="71">
        <v>2586</v>
      </c>
      <c r="F19" s="71">
        <v>2981</v>
      </c>
      <c r="G19" s="71">
        <v>3111</v>
      </c>
      <c r="H19" s="71">
        <v>5475</v>
      </c>
      <c r="I19" s="71">
        <v>5794</v>
      </c>
      <c r="J19" s="71">
        <v>6997</v>
      </c>
      <c r="K19" s="71">
        <v>12497</v>
      </c>
      <c r="L19" s="72">
        <v>12817</v>
      </c>
      <c r="M19" s="72">
        <v>14250</v>
      </c>
      <c r="N19" s="72">
        <v>19962.330527821978</v>
      </c>
      <c r="O19" s="72">
        <v>24762</v>
      </c>
      <c r="P19" s="72">
        <v>34992.490490000004</v>
      </c>
      <c r="Q19" s="72">
        <v>32923.388246666669</v>
      </c>
      <c r="R19" s="72">
        <v>40946.486519999991</v>
      </c>
      <c r="S19" s="72">
        <v>52245.400878979555</v>
      </c>
      <c r="T19" s="72">
        <v>54878.430875791797</v>
      </c>
      <c r="U19" s="72">
        <v>64372.37890839632</v>
      </c>
      <c r="V19" s="114">
        <v>47923.952298044649</v>
      </c>
      <c r="W19" s="129"/>
    </row>
    <row r="20" spans="2:23" s="74" customFormat="1" ht="18.75" customHeight="1" x14ac:dyDescent="0.3">
      <c r="B20" s="68"/>
      <c r="C20" s="69" t="s">
        <v>34</v>
      </c>
      <c r="D20" s="70" t="s">
        <v>0</v>
      </c>
      <c r="E20" s="71" t="s">
        <v>0</v>
      </c>
      <c r="F20" s="71">
        <v>10</v>
      </c>
      <c r="G20" s="71">
        <v>45</v>
      </c>
      <c r="H20" s="71">
        <v>85</v>
      </c>
      <c r="I20" s="71">
        <v>78</v>
      </c>
      <c r="J20" s="71">
        <v>41</v>
      </c>
      <c r="K20" s="71">
        <v>52</v>
      </c>
      <c r="L20" s="72">
        <v>49</v>
      </c>
      <c r="M20" s="72">
        <v>114</v>
      </c>
      <c r="N20" s="72">
        <v>95.062000000000012</v>
      </c>
      <c r="O20" s="72">
        <v>46.46</v>
      </c>
      <c r="P20" s="72">
        <v>58.14</v>
      </c>
      <c r="Q20" s="72">
        <v>36.909999999999997</v>
      </c>
      <c r="R20" s="72">
        <v>33.089999999999996</v>
      </c>
      <c r="S20" s="72">
        <v>87.432640000000006</v>
      </c>
      <c r="T20" s="72">
        <v>83.932330000000007</v>
      </c>
      <c r="U20" s="72">
        <v>113.07174000000001</v>
      </c>
      <c r="V20" s="114">
        <v>148.33000000000001</v>
      </c>
      <c r="W20" s="129"/>
    </row>
    <row r="21" spans="2:23" s="74" customFormat="1" ht="18.75" customHeight="1" x14ac:dyDescent="0.3">
      <c r="B21" s="68"/>
      <c r="C21" s="69" t="s">
        <v>9</v>
      </c>
      <c r="D21" s="75" t="s">
        <v>0</v>
      </c>
      <c r="E21" s="76" t="s">
        <v>0</v>
      </c>
      <c r="F21" s="71">
        <v>4</v>
      </c>
      <c r="G21" s="71">
        <v>4</v>
      </c>
      <c r="H21" s="71">
        <v>1</v>
      </c>
      <c r="I21" s="71">
        <v>3</v>
      </c>
      <c r="J21" s="71">
        <v>2</v>
      </c>
      <c r="K21" s="71">
        <v>3</v>
      </c>
      <c r="L21" s="72">
        <v>2</v>
      </c>
      <c r="M21" s="72">
        <v>19</v>
      </c>
      <c r="N21" s="72">
        <v>6.0999999999999999E-2</v>
      </c>
      <c r="O21" s="72">
        <v>102.35999999999999</v>
      </c>
      <c r="P21" s="72">
        <v>2.9910000000000001</v>
      </c>
      <c r="Q21" s="72">
        <v>1.19</v>
      </c>
      <c r="R21" s="72">
        <v>11.881</v>
      </c>
      <c r="S21" s="72">
        <v>4.3894999999984066</v>
      </c>
      <c r="T21" s="72">
        <v>5.6050000000000004</v>
      </c>
      <c r="U21" s="72">
        <v>4.1659999999999995</v>
      </c>
      <c r="V21" s="114">
        <v>12.430999999999999</v>
      </c>
      <c r="W21" s="129"/>
    </row>
    <row r="22" spans="2:23" s="55" customFormat="1" ht="18.75" customHeight="1" x14ac:dyDescent="0.3">
      <c r="B22" s="64"/>
      <c r="C22" s="65"/>
      <c r="D22" s="66"/>
      <c r="E22" s="67"/>
      <c r="F22" s="67"/>
      <c r="G22" s="67"/>
      <c r="H22" s="67"/>
      <c r="I22" s="67"/>
      <c r="J22" s="67"/>
      <c r="K22" s="67"/>
      <c r="L22" s="108"/>
      <c r="M22" s="108"/>
      <c r="N22" s="109"/>
      <c r="O22" s="109"/>
      <c r="P22" s="109"/>
      <c r="Q22" s="109"/>
      <c r="R22" s="109"/>
      <c r="S22" s="109"/>
      <c r="T22" s="109"/>
      <c r="U22" s="109"/>
      <c r="V22" s="110"/>
      <c r="W22" s="128"/>
    </row>
    <row r="23" spans="2:23" s="55" customFormat="1" ht="18.75" customHeight="1" x14ac:dyDescent="0.3">
      <c r="B23" s="100"/>
      <c r="C23" s="101" t="s">
        <v>56</v>
      </c>
      <c r="D23" s="102">
        <f>SUM(D24:D29)</f>
        <v>4624</v>
      </c>
      <c r="E23" s="103">
        <v>4667</v>
      </c>
      <c r="F23" s="103">
        <v>8303</v>
      </c>
      <c r="G23" s="103">
        <v>10009</v>
      </c>
      <c r="H23" s="103">
        <v>19392</v>
      </c>
      <c r="I23" s="103">
        <v>21594</v>
      </c>
      <c r="J23" s="103">
        <f>SUM(J25:J29)</f>
        <v>30183</v>
      </c>
      <c r="K23" s="103">
        <f>SUM(K25:K29)</f>
        <v>28133</v>
      </c>
      <c r="L23" s="116">
        <f t="shared" ref="L23:U23" si="2">SUM(L24:L29)</f>
        <v>29480</v>
      </c>
      <c r="M23" s="116">
        <f t="shared" si="2"/>
        <v>71701</v>
      </c>
      <c r="N23" s="116">
        <f t="shared" si="2"/>
        <v>68592.16730224216</v>
      </c>
      <c r="O23" s="116">
        <f t="shared" si="2"/>
        <v>42729.73</v>
      </c>
      <c r="P23" s="116">
        <f t="shared" si="2"/>
        <v>85624.739728168104</v>
      </c>
      <c r="Q23" s="116">
        <f t="shared" si="2"/>
        <v>76586.326813888896</v>
      </c>
      <c r="R23" s="116">
        <f t="shared" si="2"/>
        <v>45218.481958821139</v>
      </c>
      <c r="S23" s="116">
        <f t="shared" si="2"/>
        <v>41419.964695555558</v>
      </c>
      <c r="T23" s="116">
        <f t="shared" si="2"/>
        <v>39426.708071663343</v>
      </c>
      <c r="U23" s="116">
        <f t="shared" si="2"/>
        <v>64190.850448668614</v>
      </c>
      <c r="V23" s="123">
        <f>SUM(V24:V29)</f>
        <v>84916.568592073279</v>
      </c>
      <c r="W23" s="128"/>
    </row>
    <row r="24" spans="2:23" s="74" customFormat="1" ht="18.75" customHeight="1" x14ac:dyDescent="0.3">
      <c r="B24" s="77"/>
      <c r="C24" s="69" t="s">
        <v>60</v>
      </c>
      <c r="D24" s="70">
        <v>78</v>
      </c>
      <c r="E24" s="71">
        <v>12</v>
      </c>
      <c r="F24" s="78"/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73" t="s">
        <v>0</v>
      </c>
      <c r="M24" s="73" t="s">
        <v>0</v>
      </c>
      <c r="N24" s="73" t="s">
        <v>0</v>
      </c>
      <c r="O24" s="72">
        <v>146</v>
      </c>
      <c r="P24" s="72">
        <v>44.073</v>
      </c>
      <c r="Q24" s="72">
        <v>3.07</v>
      </c>
      <c r="R24" s="72">
        <v>1.58</v>
      </c>
      <c r="S24" s="72">
        <v>1.27</v>
      </c>
      <c r="T24" s="72">
        <v>1.55</v>
      </c>
      <c r="U24" s="72">
        <v>0.64999999999999991</v>
      </c>
      <c r="V24" s="114">
        <v>0.4</v>
      </c>
      <c r="W24" s="129"/>
    </row>
    <row r="25" spans="2:23" s="74" customFormat="1" ht="20.100000000000001" customHeight="1" x14ac:dyDescent="0.3">
      <c r="B25" s="68"/>
      <c r="C25" s="69" t="s">
        <v>2</v>
      </c>
      <c r="D25" s="70">
        <v>3915</v>
      </c>
      <c r="E25" s="71">
        <v>3913</v>
      </c>
      <c r="F25" s="71">
        <v>5701</v>
      </c>
      <c r="G25" s="71">
        <v>6670</v>
      </c>
      <c r="H25" s="71">
        <v>11065</v>
      </c>
      <c r="I25" s="71">
        <v>12337</v>
      </c>
      <c r="J25" s="71">
        <v>18518</v>
      </c>
      <c r="K25" s="71">
        <v>14802</v>
      </c>
      <c r="L25" s="72">
        <v>16047</v>
      </c>
      <c r="M25" s="72">
        <v>58101</v>
      </c>
      <c r="N25" s="72">
        <v>52212.756552222221</v>
      </c>
      <c r="O25" s="72">
        <v>24781.730000000003</v>
      </c>
      <c r="P25" s="72">
        <v>67694.428838168096</v>
      </c>
      <c r="Q25" s="72">
        <v>55096.1618488889</v>
      </c>
      <c r="R25" s="72">
        <v>23028.57813882114</v>
      </c>
      <c r="S25" s="72">
        <v>20974.989495555554</v>
      </c>
      <c r="T25" s="72">
        <v>11926.979352047936</v>
      </c>
      <c r="U25" s="72">
        <v>31889.597215701586</v>
      </c>
      <c r="V25" s="114">
        <v>52784.023334654819</v>
      </c>
      <c r="W25" s="129"/>
    </row>
    <row r="26" spans="2:23" s="74" customFormat="1" ht="20.100000000000001" customHeight="1" x14ac:dyDescent="0.3">
      <c r="B26" s="68"/>
      <c r="C26" s="69" t="s">
        <v>1</v>
      </c>
      <c r="D26" s="70">
        <v>614</v>
      </c>
      <c r="E26" s="71">
        <v>731</v>
      </c>
      <c r="F26" s="71">
        <v>2593</v>
      </c>
      <c r="G26" s="71">
        <v>3328</v>
      </c>
      <c r="H26" s="71">
        <v>8324</v>
      </c>
      <c r="I26" s="71">
        <v>9257</v>
      </c>
      <c r="J26" s="71">
        <v>11657</v>
      </c>
      <c r="K26" s="71">
        <v>13314</v>
      </c>
      <c r="L26" s="72">
        <v>13425</v>
      </c>
      <c r="M26" s="72">
        <v>13598</v>
      </c>
      <c r="N26" s="72">
        <v>16379.410750019944</v>
      </c>
      <c r="O26" s="72">
        <v>17801</v>
      </c>
      <c r="P26" s="72">
        <v>17882.972290000002</v>
      </c>
      <c r="Q26" s="72">
        <v>21483.690024999996</v>
      </c>
      <c r="R26" s="72">
        <v>22183.32476</v>
      </c>
      <c r="S26" s="72">
        <v>20440.549230000001</v>
      </c>
      <c r="T26" s="72">
        <v>27491.664909615414</v>
      </c>
      <c r="U26" s="72">
        <v>32291.873032967029</v>
      </c>
      <c r="V26" s="114">
        <v>32118.369857418464</v>
      </c>
      <c r="W26" s="129"/>
    </row>
    <row r="27" spans="2:23" s="74" customFormat="1" ht="20.100000000000001" customHeight="1" x14ac:dyDescent="0.3">
      <c r="B27" s="68"/>
      <c r="C27" s="69" t="s">
        <v>61</v>
      </c>
      <c r="D27" s="70" t="s">
        <v>0</v>
      </c>
      <c r="E27" s="71"/>
      <c r="F27" s="71"/>
      <c r="G27" s="71" t="s">
        <v>0</v>
      </c>
      <c r="H27" s="71" t="s">
        <v>0</v>
      </c>
      <c r="I27" s="71" t="s">
        <v>0</v>
      </c>
      <c r="J27" s="71" t="s">
        <v>0</v>
      </c>
      <c r="K27" s="71" t="s">
        <v>0</v>
      </c>
      <c r="L27" s="73" t="s">
        <v>0</v>
      </c>
      <c r="M27" s="73" t="s">
        <v>0</v>
      </c>
      <c r="N27" s="73" t="s">
        <v>0</v>
      </c>
      <c r="O27" s="72">
        <v>1</v>
      </c>
      <c r="P27" s="72">
        <v>3.2656000000000001</v>
      </c>
      <c r="Q27" s="72">
        <v>3.4049399999999999</v>
      </c>
      <c r="R27" s="72">
        <v>4.4190599999999991</v>
      </c>
      <c r="S27" s="72">
        <v>3.1559699999999999</v>
      </c>
      <c r="T27" s="72">
        <v>6.5138099999999994</v>
      </c>
      <c r="U27" s="72">
        <v>8.7302000000000017</v>
      </c>
      <c r="V27" s="114">
        <v>13.775399999999999</v>
      </c>
      <c r="W27" s="129"/>
    </row>
    <row r="28" spans="2:23" s="74" customFormat="1" ht="18.75" customHeight="1" x14ac:dyDescent="0.3">
      <c r="B28" s="68"/>
      <c r="C28" s="69" t="s">
        <v>18</v>
      </c>
      <c r="D28" s="70">
        <v>16</v>
      </c>
      <c r="E28" s="71">
        <v>8</v>
      </c>
      <c r="F28" s="71">
        <v>9</v>
      </c>
      <c r="G28" s="71">
        <v>11</v>
      </c>
      <c r="H28" s="71">
        <v>3</v>
      </c>
      <c r="I28" s="71" t="s">
        <v>0</v>
      </c>
      <c r="J28" s="71" t="s">
        <v>0</v>
      </c>
      <c r="K28" s="71" t="s">
        <v>0</v>
      </c>
      <c r="L28" s="73" t="s">
        <v>0</v>
      </c>
      <c r="M28" s="73" t="s">
        <v>0</v>
      </c>
      <c r="N28" s="73" t="s">
        <v>0</v>
      </c>
      <c r="O28" s="73" t="s">
        <v>0</v>
      </c>
      <c r="P28" s="73" t="s">
        <v>0</v>
      </c>
      <c r="Q28" s="73" t="s">
        <v>0</v>
      </c>
      <c r="R28" s="73" t="s">
        <v>0</v>
      </c>
      <c r="S28" s="73" t="s">
        <v>0</v>
      </c>
      <c r="T28" s="73" t="s">
        <v>0</v>
      </c>
      <c r="U28" s="73" t="s">
        <v>0</v>
      </c>
      <c r="V28" s="79">
        <v>0</v>
      </c>
      <c r="W28" s="129"/>
    </row>
    <row r="29" spans="2:23" s="74" customFormat="1" ht="18.75" customHeight="1" x14ac:dyDescent="0.3">
      <c r="B29" s="68"/>
      <c r="C29" s="69" t="s">
        <v>9</v>
      </c>
      <c r="D29" s="70">
        <v>1</v>
      </c>
      <c r="E29" s="71">
        <v>3</v>
      </c>
      <c r="F29" s="76" t="s">
        <v>0</v>
      </c>
      <c r="G29" s="76" t="s">
        <v>0</v>
      </c>
      <c r="H29" s="76" t="s">
        <v>0</v>
      </c>
      <c r="I29" s="71" t="s">
        <v>0</v>
      </c>
      <c r="J29" s="71">
        <v>8</v>
      </c>
      <c r="K29" s="71">
        <v>17</v>
      </c>
      <c r="L29" s="72">
        <v>8</v>
      </c>
      <c r="M29" s="72">
        <v>2</v>
      </c>
      <c r="N29" s="73" t="s">
        <v>0</v>
      </c>
      <c r="O29" s="73" t="s">
        <v>0</v>
      </c>
      <c r="P29" s="73" t="s">
        <v>0</v>
      </c>
      <c r="Q29" s="73" t="s">
        <v>0</v>
      </c>
      <c r="R29" s="72">
        <v>0.58000000000000007</v>
      </c>
      <c r="S29" s="72">
        <v>0</v>
      </c>
      <c r="T29" s="73" t="s">
        <v>0</v>
      </c>
      <c r="U29" s="73" t="s">
        <v>0</v>
      </c>
      <c r="V29" s="79">
        <v>0</v>
      </c>
      <c r="W29" s="129"/>
    </row>
    <row r="30" spans="2:23" s="55" customFormat="1" ht="10.5" customHeight="1" x14ac:dyDescent="0.3">
      <c r="B30" s="80"/>
      <c r="C30" s="81"/>
      <c r="D30" s="82"/>
      <c r="E30" s="82"/>
      <c r="F30" s="82"/>
      <c r="G30" s="82"/>
      <c r="H30" s="82"/>
      <c r="I30" s="82"/>
      <c r="J30" s="82"/>
      <c r="K30" s="82"/>
      <c r="L30" s="111"/>
      <c r="M30" s="111"/>
      <c r="N30" s="112"/>
      <c r="O30" s="112"/>
      <c r="P30" s="112"/>
      <c r="Q30" s="112"/>
      <c r="R30" s="112"/>
      <c r="S30" s="112"/>
      <c r="T30" s="112"/>
      <c r="U30" s="112"/>
      <c r="V30" s="113"/>
      <c r="W30" s="128"/>
    </row>
    <row r="31" spans="2:23" s="55" customFormat="1" ht="10.5" customHeight="1" x14ac:dyDescent="0.3">
      <c r="B31" s="155" t="s">
        <v>67</v>
      </c>
      <c r="C31" s="65"/>
      <c r="D31" s="153"/>
      <c r="E31" s="153"/>
      <c r="F31" s="153"/>
      <c r="G31" s="153"/>
      <c r="H31" s="153"/>
      <c r="I31" s="153"/>
      <c r="J31" s="153"/>
      <c r="K31" s="153"/>
      <c r="L31" s="154"/>
      <c r="M31" s="154"/>
      <c r="N31" s="109"/>
      <c r="O31" s="109"/>
      <c r="P31" s="109"/>
      <c r="Q31" s="109"/>
      <c r="R31" s="109"/>
      <c r="S31" s="109"/>
      <c r="T31" s="109"/>
      <c r="U31" s="109"/>
      <c r="V31" s="109"/>
      <c r="W31" s="128"/>
    </row>
    <row r="32" spans="2:23" s="55" customFormat="1" ht="12" customHeight="1" x14ac:dyDescent="0.25">
      <c r="B32" s="160" t="s">
        <v>62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W32" s="128"/>
    </row>
    <row r="33" spans="2:23" s="83" customFormat="1" ht="12" customHeight="1" x14ac:dyDescent="0.25">
      <c r="B33" s="85" t="s">
        <v>63</v>
      </c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W33" s="130"/>
    </row>
    <row r="34" spans="2:23" s="83" customFormat="1" ht="12" customHeight="1" x14ac:dyDescent="0.2">
      <c r="B34" s="86" t="s">
        <v>54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W34" s="130"/>
    </row>
    <row r="35" spans="2:23" s="87" customFormat="1" x14ac:dyDescent="0.3">
      <c r="B35" s="152"/>
      <c r="W35" s="131"/>
    </row>
    <row r="37" spans="2:23" s="88" customFormat="1" x14ac:dyDescent="0.3">
      <c r="W37" s="132"/>
    </row>
    <row r="38" spans="2:23" s="88" customFormat="1" x14ac:dyDescent="0.3"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W38" s="132"/>
    </row>
    <row r="39" spans="2:23" s="93" customFormat="1" ht="14.4" x14ac:dyDescent="0.3">
      <c r="B39" s="90"/>
      <c r="C39" s="91"/>
      <c r="D39" s="92">
        <v>2000</v>
      </c>
      <c r="E39" s="92">
        <v>2001</v>
      </c>
      <c r="F39" s="92">
        <v>2002</v>
      </c>
      <c r="G39" s="92">
        <v>2003</v>
      </c>
      <c r="H39" s="92">
        <v>2005</v>
      </c>
      <c r="I39" s="92">
        <v>2006</v>
      </c>
      <c r="J39" s="92">
        <v>2007</v>
      </c>
      <c r="K39" s="92">
        <v>2008</v>
      </c>
      <c r="L39" s="92">
        <v>2009</v>
      </c>
      <c r="M39" s="92">
        <v>2010</v>
      </c>
      <c r="N39" s="92">
        <v>2011</v>
      </c>
      <c r="O39" s="92">
        <v>2012</v>
      </c>
      <c r="P39" s="92">
        <v>2013</v>
      </c>
      <c r="Q39" s="92">
        <v>2014</v>
      </c>
      <c r="R39" s="92">
        <v>2015</v>
      </c>
      <c r="S39" s="92">
        <v>2016</v>
      </c>
      <c r="T39" s="92">
        <v>2017</v>
      </c>
      <c r="U39" s="92">
        <v>2017</v>
      </c>
      <c r="W39" s="133"/>
    </row>
    <row r="40" spans="2:23" s="93" customFormat="1" ht="14.4" x14ac:dyDescent="0.3">
      <c r="B40" s="90"/>
      <c r="C40" s="91" t="s">
        <v>3</v>
      </c>
      <c r="D40" s="94">
        <f>+D18</f>
        <v>46</v>
      </c>
      <c r="E40" s="94">
        <f t="shared" ref="E40:K40" si="3">+E18</f>
        <v>223</v>
      </c>
      <c r="F40" s="94">
        <f t="shared" si="3"/>
        <v>122</v>
      </c>
      <c r="G40" s="94">
        <f t="shared" si="3"/>
        <v>112</v>
      </c>
      <c r="H40" s="94">
        <f t="shared" si="3"/>
        <v>619</v>
      </c>
      <c r="I40" s="94">
        <f t="shared" si="3"/>
        <v>494</v>
      </c>
      <c r="J40" s="94">
        <f t="shared" si="3"/>
        <v>1741</v>
      </c>
      <c r="K40" s="94">
        <f t="shared" si="3"/>
        <v>1714</v>
      </c>
      <c r="L40" s="94">
        <f t="shared" ref="L40:O41" si="4">+L18</f>
        <v>1261</v>
      </c>
      <c r="M40" s="94">
        <f t="shared" si="4"/>
        <v>2013</v>
      </c>
      <c r="N40" s="94">
        <f t="shared" si="4"/>
        <v>2422.8274859999997</v>
      </c>
      <c r="O40" s="94">
        <f t="shared" si="4"/>
        <v>3174</v>
      </c>
      <c r="P40" s="94">
        <f t="shared" ref="P40:R41" si="5">+P18</f>
        <v>3839.8457000000003</v>
      </c>
      <c r="Q40" s="94">
        <f t="shared" si="5"/>
        <v>4610.442344</v>
      </c>
      <c r="R40" s="94">
        <f t="shared" si="5"/>
        <v>3250.1912399999997</v>
      </c>
      <c r="S40" s="94">
        <f t="shared" ref="S40:U41" si="6">+S18</f>
        <v>2949.66048</v>
      </c>
      <c r="T40" s="94">
        <f t="shared" si="6"/>
        <v>3041.8654710000001</v>
      </c>
      <c r="U40" s="94">
        <f t="shared" si="6"/>
        <v>2164.4740300000003</v>
      </c>
      <c r="W40" s="133"/>
    </row>
    <row r="41" spans="2:23" s="93" customFormat="1" ht="14.4" x14ac:dyDescent="0.3">
      <c r="B41" s="90"/>
      <c r="C41" s="95" t="s">
        <v>4</v>
      </c>
      <c r="D41" s="96">
        <f>+D19</f>
        <v>1928</v>
      </c>
      <c r="E41" s="96">
        <f t="shared" ref="E41:K41" si="7">+E19</f>
        <v>2586</v>
      </c>
      <c r="F41" s="96">
        <f t="shared" si="7"/>
        <v>2981</v>
      </c>
      <c r="G41" s="96">
        <f t="shared" si="7"/>
        <v>3111</v>
      </c>
      <c r="H41" s="96">
        <f t="shared" si="7"/>
        <v>5475</v>
      </c>
      <c r="I41" s="96">
        <f t="shared" si="7"/>
        <v>5794</v>
      </c>
      <c r="J41" s="96">
        <f t="shared" si="7"/>
        <v>6997</v>
      </c>
      <c r="K41" s="107">
        <f t="shared" si="7"/>
        <v>12497</v>
      </c>
      <c r="L41" s="107">
        <f t="shared" si="4"/>
        <v>12817</v>
      </c>
      <c r="M41" s="107">
        <f t="shared" si="4"/>
        <v>14250</v>
      </c>
      <c r="N41" s="94">
        <f t="shared" si="4"/>
        <v>19962.330527821978</v>
      </c>
      <c r="O41" s="94">
        <f t="shared" si="4"/>
        <v>24762</v>
      </c>
      <c r="P41" s="107">
        <f t="shared" si="5"/>
        <v>34992.490490000004</v>
      </c>
      <c r="Q41" s="107">
        <f t="shared" si="5"/>
        <v>32923.388246666669</v>
      </c>
      <c r="R41" s="107">
        <f t="shared" si="5"/>
        <v>40946.486519999991</v>
      </c>
      <c r="S41" s="107">
        <f t="shared" si="6"/>
        <v>52245.400878979555</v>
      </c>
      <c r="T41" s="107">
        <f t="shared" si="6"/>
        <v>54878.430875791797</v>
      </c>
      <c r="U41" s="107">
        <f t="shared" si="6"/>
        <v>64372.37890839632</v>
      </c>
      <c r="W41" s="133"/>
    </row>
    <row r="42" spans="2:23" s="93" customFormat="1" ht="14.4" x14ac:dyDescent="0.25">
      <c r="B42" s="97"/>
      <c r="C42" s="95" t="s">
        <v>5</v>
      </c>
      <c r="D42" s="96">
        <f>+D26</f>
        <v>614</v>
      </c>
      <c r="E42" s="96">
        <f t="shared" ref="E42:K42" si="8">+E26</f>
        <v>731</v>
      </c>
      <c r="F42" s="96">
        <f t="shared" si="8"/>
        <v>2593</v>
      </c>
      <c r="G42" s="96">
        <f t="shared" si="8"/>
        <v>3328</v>
      </c>
      <c r="H42" s="96">
        <f t="shared" si="8"/>
        <v>8324</v>
      </c>
      <c r="I42" s="96">
        <f t="shared" si="8"/>
        <v>9257</v>
      </c>
      <c r="J42" s="96">
        <f t="shared" si="8"/>
        <v>11657</v>
      </c>
      <c r="K42" s="107">
        <f t="shared" si="8"/>
        <v>13314</v>
      </c>
      <c r="L42" s="107">
        <f t="shared" ref="L42:R42" si="9">+L26</f>
        <v>13425</v>
      </c>
      <c r="M42" s="107">
        <f t="shared" si="9"/>
        <v>13598</v>
      </c>
      <c r="N42" s="94">
        <f t="shared" si="9"/>
        <v>16379.410750019944</v>
      </c>
      <c r="O42" s="94">
        <f t="shared" si="9"/>
        <v>17801</v>
      </c>
      <c r="P42" s="107">
        <f t="shared" si="9"/>
        <v>17882.972290000002</v>
      </c>
      <c r="Q42" s="107">
        <f t="shared" si="9"/>
        <v>21483.690024999996</v>
      </c>
      <c r="R42" s="107">
        <f t="shared" si="9"/>
        <v>22183.32476</v>
      </c>
      <c r="S42" s="107">
        <f>+S26</f>
        <v>20440.549230000001</v>
      </c>
      <c r="T42" s="107">
        <f>+T26</f>
        <v>27491.664909615414</v>
      </c>
      <c r="U42" s="107">
        <f>+U26</f>
        <v>32291.873032967029</v>
      </c>
      <c r="W42" s="133"/>
    </row>
    <row r="43" spans="2:23" s="93" customFormat="1" ht="14.4" x14ac:dyDescent="0.25">
      <c r="B43" s="98"/>
      <c r="C43" s="95" t="s">
        <v>6</v>
      </c>
      <c r="D43" s="96">
        <f>+D25</f>
        <v>3915</v>
      </c>
      <c r="E43" s="96">
        <f t="shared" ref="E43:K43" si="10">+E25</f>
        <v>3913</v>
      </c>
      <c r="F43" s="96">
        <f t="shared" si="10"/>
        <v>5701</v>
      </c>
      <c r="G43" s="96">
        <f t="shared" si="10"/>
        <v>6670</v>
      </c>
      <c r="H43" s="96">
        <f t="shared" si="10"/>
        <v>11065</v>
      </c>
      <c r="I43" s="96">
        <f t="shared" si="10"/>
        <v>12337</v>
      </c>
      <c r="J43" s="96">
        <f t="shared" si="10"/>
        <v>18518</v>
      </c>
      <c r="K43" s="107">
        <f t="shared" si="10"/>
        <v>14802</v>
      </c>
      <c r="L43" s="107">
        <f t="shared" ref="L43:R43" si="11">+L25</f>
        <v>16047</v>
      </c>
      <c r="M43" s="107">
        <f t="shared" si="11"/>
        <v>58101</v>
      </c>
      <c r="N43" s="94">
        <f t="shared" si="11"/>
        <v>52212.756552222221</v>
      </c>
      <c r="O43" s="94">
        <f t="shared" si="11"/>
        <v>24781.730000000003</v>
      </c>
      <c r="P43" s="107">
        <f t="shared" si="11"/>
        <v>67694.428838168096</v>
      </c>
      <c r="Q43" s="107">
        <f t="shared" si="11"/>
        <v>55096.1618488889</v>
      </c>
      <c r="R43" s="107">
        <f t="shared" si="11"/>
        <v>23028.57813882114</v>
      </c>
      <c r="S43" s="107">
        <f>+S25</f>
        <v>20974.989495555554</v>
      </c>
      <c r="T43" s="107">
        <f>+T25</f>
        <v>11926.979352047936</v>
      </c>
      <c r="U43" s="107">
        <f>+U25</f>
        <v>31889.597215701586</v>
      </c>
      <c r="W43" s="133"/>
    </row>
    <row r="44" spans="2:23" s="88" customFormat="1" x14ac:dyDescent="0.3"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W44" s="132"/>
    </row>
    <row r="45" spans="2:23" s="88" customFormat="1" x14ac:dyDescent="0.3">
      <c r="W45" s="132"/>
    </row>
    <row r="46" spans="2:23" s="88" customFormat="1" x14ac:dyDescent="0.3">
      <c r="W46" s="132"/>
    </row>
    <row r="49" spans="23:23" s="87" customFormat="1" x14ac:dyDescent="0.3">
      <c r="W49" s="131"/>
    </row>
    <row r="50" spans="23:23" s="87" customFormat="1" x14ac:dyDescent="0.3">
      <c r="W50" s="131"/>
    </row>
    <row r="53" spans="23:23" s="87" customFormat="1" x14ac:dyDescent="0.3">
      <c r="W53" s="131"/>
    </row>
    <row r="54" spans="23:23" s="87" customFormat="1" x14ac:dyDescent="0.3">
      <c r="W54" s="131"/>
    </row>
  </sheetData>
  <mergeCells count="5">
    <mergeCell ref="B5:C5"/>
    <mergeCell ref="B7:C7"/>
    <mergeCell ref="B32:T32"/>
    <mergeCell ref="B2:V2"/>
    <mergeCell ref="B3:V3"/>
  </mergeCells>
  <phoneticPr fontId="0" type="noConversion"/>
  <printOptions horizontalCentered="1" verticalCentered="1"/>
  <pageMargins left="0.59055118110236227" right="0.31496062992125984" top="0.78740157480314965" bottom="0.31496062992125984" header="0" footer="0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X155"/>
  <sheetViews>
    <sheetView showGridLines="0" tabSelected="1" topLeftCell="H1" zoomScaleNormal="100" zoomScaleSheetLayoutView="100" workbookViewId="0">
      <selection sqref="A1:V1048576"/>
    </sheetView>
  </sheetViews>
  <sheetFormatPr baseColWidth="10" defaultColWidth="9.109375" defaultRowHeight="13.8" x14ac:dyDescent="0.25"/>
  <cols>
    <col min="1" max="1" width="1.5546875" style="2" customWidth="1"/>
    <col min="2" max="2" width="2.33203125" style="2" customWidth="1"/>
    <col min="3" max="3" width="33.44140625" style="2" customWidth="1"/>
    <col min="4" max="4" width="13.88671875" style="2" hidden="1" customWidth="1"/>
    <col min="5" max="5" width="13.88671875" style="2" customWidth="1"/>
    <col min="6" max="6" width="14.44140625" style="2" customWidth="1"/>
    <col min="7" max="21" width="13.88671875" style="2" customWidth="1"/>
    <col min="22" max="22" width="14.88671875" style="2" customWidth="1"/>
    <col min="23" max="23" width="14.88671875" style="142" customWidth="1"/>
    <col min="24" max="24" width="20.5546875" style="124" bestFit="1" customWidth="1"/>
    <col min="25" max="16384" width="9.109375" style="2"/>
  </cols>
  <sheetData>
    <row r="2" spans="2:24" ht="16.5" customHeight="1" x14ac:dyDescent="0.25">
      <c r="B2" s="170" t="s">
        <v>20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40"/>
    </row>
    <row r="3" spans="2:24" ht="16.5" customHeight="1" x14ac:dyDescent="0.25">
      <c r="B3" s="170" t="s">
        <v>66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40"/>
    </row>
    <row r="4" spans="2:24" ht="15.6" x14ac:dyDescent="0.25">
      <c r="B4" s="171" t="s">
        <v>7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41"/>
    </row>
    <row r="5" spans="2:24" x14ac:dyDescent="0.25"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2:24" ht="14.25" customHeight="1" x14ac:dyDescent="0.25">
      <c r="B6" s="169" t="s">
        <v>59</v>
      </c>
      <c r="C6" s="169"/>
      <c r="D6" s="167">
        <v>2000</v>
      </c>
      <c r="E6" s="167">
        <v>2001</v>
      </c>
      <c r="F6" s="167">
        <v>2002</v>
      </c>
      <c r="G6" s="167">
        <v>2003</v>
      </c>
      <c r="H6" s="167">
        <v>2005</v>
      </c>
      <c r="I6" s="167">
        <v>2006</v>
      </c>
      <c r="J6" s="167">
        <v>2007</v>
      </c>
      <c r="K6" s="167">
        <v>2008</v>
      </c>
      <c r="L6" s="167">
        <v>2009</v>
      </c>
      <c r="M6" s="169">
        <v>2010</v>
      </c>
      <c r="N6" s="169">
        <v>2011</v>
      </c>
      <c r="O6" s="169">
        <v>2012</v>
      </c>
      <c r="P6" s="169">
        <v>2013</v>
      </c>
      <c r="Q6" s="163">
        <v>2014</v>
      </c>
      <c r="R6" s="163">
        <v>2015</v>
      </c>
      <c r="S6" s="163">
        <v>2016</v>
      </c>
      <c r="T6" s="163">
        <v>2017</v>
      </c>
      <c r="U6" s="163">
        <v>2018</v>
      </c>
      <c r="V6" s="163" t="s">
        <v>64</v>
      </c>
      <c r="W6" s="143"/>
    </row>
    <row r="7" spans="2:24" ht="14.25" customHeight="1" x14ac:dyDescent="0.25">
      <c r="B7" s="169"/>
      <c r="C7" s="169"/>
      <c r="D7" s="168"/>
      <c r="E7" s="168"/>
      <c r="F7" s="168"/>
      <c r="G7" s="168"/>
      <c r="H7" s="168"/>
      <c r="I7" s="168"/>
      <c r="J7" s="168"/>
      <c r="K7" s="168"/>
      <c r="L7" s="168"/>
      <c r="M7" s="169"/>
      <c r="N7" s="169"/>
      <c r="O7" s="169"/>
      <c r="P7" s="169"/>
      <c r="Q7" s="164"/>
      <c r="R7" s="164"/>
      <c r="S7" s="164"/>
      <c r="T7" s="164"/>
      <c r="U7" s="164"/>
      <c r="V7" s="164"/>
      <c r="W7" s="143"/>
    </row>
    <row r="8" spans="2:24" x14ac:dyDescent="0.25">
      <c r="B8" s="6"/>
      <c r="C8" s="1"/>
      <c r="D8" s="1"/>
      <c r="E8" s="1"/>
      <c r="F8" s="1"/>
      <c r="G8" s="1"/>
      <c r="H8" s="1"/>
      <c r="I8" s="1"/>
      <c r="J8" s="1"/>
      <c r="K8" s="12"/>
      <c r="L8" s="1"/>
      <c r="M8" s="1"/>
      <c r="N8" s="1"/>
      <c r="O8" s="1"/>
      <c r="P8" s="1"/>
      <c r="Q8" s="12"/>
      <c r="R8" s="12"/>
      <c r="S8" s="12"/>
      <c r="T8" s="12"/>
      <c r="U8" s="43"/>
      <c r="V8" s="127"/>
      <c r="W8" s="144"/>
    </row>
    <row r="9" spans="2:24" x14ac:dyDescent="0.25">
      <c r="B9" s="165" t="s">
        <v>8</v>
      </c>
      <c r="C9" s="166"/>
      <c r="D9" s="13">
        <f>SUM(D11,D21,D27,D30,D34,D40,D45,D55,D58,D64,D70,D74,D80,D84,D90,D100,D110,D114,D118,D124,D127,D135,D140,D145)</f>
        <v>6663.21</v>
      </c>
      <c r="E9" s="13">
        <f>SUM(E11,E21,E27,E30,E34,E40,E45,E55,E58,E64,E70,E74,E80,E84,E90,E100,E110,E114,E118,E124,E127,E135,E140,E145)</f>
        <v>7539.1799999999994</v>
      </c>
      <c r="F9" s="13">
        <f t="shared" ref="F9:T9" si="0">SUM(F11,F21,F27,F30,F34,F40,F45,F55,F58,F64,F70,F74,F84,F90,F100,F110,F114,F118,F124,F127,F135,F140,F145)</f>
        <v>11531.23</v>
      </c>
      <c r="G9" s="13">
        <f t="shared" si="0"/>
        <v>13609.499999999996</v>
      </c>
      <c r="H9" s="13">
        <f t="shared" si="0"/>
        <v>25977.68</v>
      </c>
      <c r="I9" s="13">
        <f t="shared" si="0"/>
        <v>28386.640000000007</v>
      </c>
      <c r="J9" s="13">
        <f t="shared" si="0"/>
        <v>39531.18</v>
      </c>
      <c r="K9" s="13">
        <f t="shared" si="0"/>
        <v>43118.8</v>
      </c>
      <c r="L9" s="13">
        <f t="shared" si="0"/>
        <v>44316.770000000004</v>
      </c>
      <c r="M9" s="13">
        <f t="shared" si="0"/>
        <v>89020.670000000013</v>
      </c>
      <c r="N9" s="13">
        <f t="shared" si="0"/>
        <v>92200.800716064157</v>
      </c>
      <c r="O9" s="13">
        <f t="shared" si="0"/>
        <v>72292.86</v>
      </c>
      <c r="P9" s="13">
        <f t="shared" si="0"/>
        <v>125692.9520831681</v>
      </c>
      <c r="Q9" s="13">
        <f t="shared" si="0"/>
        <v>115269.36440455556</v>
      </c>
      <c r="R9" s="13">
        <f t="shared" si="0"/>
        <v>90976.440524024496</v>
      </c>
      <c r="S9" s="13">
        <f t="shared" si="0"/>
        <v>100191.45182413516</v>
      </c>
      <c r="T9" s="13">
        <f t="shared" si="0"/>
        <v>100454.82090345514</v>
      </c>
      <c r="U9" s="13">
        <f>SUM(U11,U21,U27,U30,U34,U40,U45,U55,U58,U64,U70,U74,U80,U84,U90,U100,U114,U118,U124,U127,U135,U140,U145)</f>
        <v>134354.96718927639</v>
      </c>
      <c r="V9" s="122">
        <f>SUM(V11,V21,V27,V30,V34,V40,V45,V55,V58,V64,V70,V74,V80,V84,V90,V100,V114,V118,V124,V127,V135,V140,V145)</f>
        <v>137787.51731011792</v>
      </c>
      <c r="W9" s="145"/>
      <c r="X9" s="125"/>
    </row>
    <row r="10" spans="2:24" x14ac:dyDescent="0.25">
      <c r="B10" s="6"/>
      <c r="C10" s="1"/>
      <c r="D10" s="1"/>
      <c r="E10" s="1"/>
      <c r="F10" s="1"/>
      <c r="G10" s="1"/>
      <c r="H10" s="1"/>
      <c r="I10" s="14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  <c r="W10" s="146"/>
    </row>
    <row r="11" spans="2:24" x14ac:dyDescent="0.25">
      <c r="B11" s="7" t="s">
        <v>21</v>
      </c>
      <c r="C11" s="1"/>
      <c r="D11" s="17">
        <f t="shared" ref="D11:L11" si="1">SUM(D14:D18)</f>
        <v>4.47</v>
      </c>
      <c r="E11" s="18">
        <f t="shared" si="1"/>
        <v>3.5</v>
      </c>
      <c r="F11" s="17">
        <f t="shared" si="1"/>
        <v>3.25</v>
      </c>
      <c r="G11" s="17">
        <f t="shared" si="1"/>
        <v>2.98</v>
      </c>
      <c r="H11" s="17">
        <f t="shared" si="1"/>
        <v>22.72</v>
      </c>
      <c r="I11" s="17">
        <f t="shared" si="1"/>
        <v>61.739999999999995</v>
      </c>
      <c r="J11" s="19">
        <f t="shared" si="1"/>
        <v>70.650000000000006</v>
      </c>
      <c r="K11" s="19">
        <f t="shared" si="1"/>
        <v>68.42</v>
      </c>
      <c r="L11" s="19">
        <f t="shared" si="1"/>
        <v>108.39999999999999</v>
      </c>
      <c r="M11" s="19">
        <f t="shared" ref="M11:U11" si="2">SUM(M12:M19)</f>
        <v>77.75</v>
      </c>
      <c r="N11" s="19">
        <f t="shared" si="2"/>
        <v>27.347999999999992</v>
      </c>
      <c r="O11" s="19">
        <f t="shared" si="2"/>
        <v>60.63</v>
      </c>
      <c r="P11" s="19">
        <f t="shared" si="2"/>
        <v>45.773804999999996</v>
      </c>
      <c r="Q11" s="19">
        <f t="shared" si="2"/>
        <v>74.198000000000008</v>
      </c>
      <c r="R11" s="19">
        <f t="shared" si="2"/>
        <v>84.369000000000014</v>
      </c>
      <c r="S11" s="19">
        <f>SUM(S12:S19)</f>
        <v>293.60300000000001</v>
      </c>
      <c r="T11" s="19">
        <f>SUM(T12:T19)</f>
        <v>272.80700000000013</v>
      </c>
      <c r="U11" s="19">
        <f t="shared" si="2"/>
        <v>374.7199999999998</v>
      </c>
      <c r="V11" s="117">
        <f>SUM(V12:V19)</f>
        <v>471.63899999999995</v>
      </c>
      <c r="W11" s="145"/>
      <c r="X11" s="126"/>
    </row>
    <row r="12" spans="2:24" x14ac:dyDescent="0.25">
      <c r="B12" s="7"/>
      <c r="C12" s="8" t="s">
        <v>10</v>
      </c>
      <c r="D12" s="38" t="s">
        <v>0</v>
      </c>
      <c r="E12" s="39" t="s">
        <v>0</v>
      </c>
      <c r="F12" s="38" t="s">
        <v>0</v>
      </c>
      <c r="G12" s="38" t="s">
        <v>0</v>
      </c>
      <c r="H12" s="38" t="s">
        <v>0</v>
      </c>
      <c r="I12" s="38" t="s">
        <v>0</v>
      </c>
      <c r="J12" s="26" t="s">
        <v>0</v>
      </c>
      <c r="K12" s="26" t="s">
        <v>0</v>
      </c>
      <c r="L12" s="21" t="s">
        <v>0</v>
      </c>
      <c r="M12" s="21">
        <v>13.28</v>
      </c>
      <c r="N12" s="21" t="s">
        <v>0</v>
      </c>
      <c r="O12" s="21" t="s">
        <v>0</v>
      </c>
      <c r="P12" s="21" t="s">
        <v>0</v>
      </c>
      <c r="Q12" s="21" t="s">
        <v>0</v>
      </c>
      <c r="R12" s="21" t="s">
        <v>0</v>
      </c>
      <c r="S12" s="21" t="s">
        <v>0</v>
      </c>
      <c r="T12" s="21" t="s">
        <v>0</v>
      </c>
      <c r="U12" s="21" t="s">
        <v>0</v>
      </c>
      <c r="V12" s="22">
        <v>14.951000000000001</v>
      </c>
      <c r="W12" s="147"/>
      <c r="X12" s="126"/>
    </row>
    <row r="13" spans="2:24" x14ac:dyDescent="0.25">
      <c r="B13" s="7"/>
      <c r="C13" s="8" t="s">
        <v>37</v>
      </c>
      <c r="D13" s="38" t="s">
        <v>0</v>
      </c>
      <c r="E13" s="39" t="s">
        <v>0</v>
      </c>
      <c r="F13" s="38" t="s">
        <v>0</v>
      </c>
      <c r="G13" s="38" t="s">
        <v>0</v>
      </c>
      <c r="H13" s="38" t="s">
        <v>0</v>
      </c>
      <c r="I13" s="38" t="s">
        <v>0</v>
      </c>
      <c r="J13" s="26" t="s">
        <v>0</v>
      </c>
      <c r="K13" s="26" t="s">
        <v>0</v>
      </c>
      <c r="L13" s="21" t="s">
        <v>0</v>
      </c>
      <c r="M13" s="21">
        <v>16.32</v>
      </c>
      <c r="N13" s="21" t="s">
        <v>0</v>
      </c>
      <c r="O13" s="21" t="s">
        <v>0</v>
      </c>
      <c r="P13" s="21" t="s">
        <v>0</v>
      </c>
      <c r="Q13" s="21" t="s">
        <v>0</v>
      </c>
      <c r="R13" s="21" t="s">
        <v>0</v>
      </c>
      <c r="S13" s="47">
        <v>0.38799999999999996</v>
      </c>
      <c r="T13" s="44">
        <v>0.31</v>
      </c>
      <c r="U13" s="44" t="s">
        <v>0</v>
      </c>
      <c r="V13" s="118">
        <v>10.073</v>
      </c>
      <c r="W13" s="50"/>
      <c r="X13" s="126"/>
    </row>
    <row r="14" spans="2:24" x14ac:dyDescent="0.25">
      <c r="B14" s="7"/>
      <c r="C14" s="8" t="s">
        <v>11</v>
      </c>
      <c r="D14" s="8">
        <v>1.05</v>
      </c>
      <c r="E14" s="20" t="s">
        <v>0</v>
      </c>
      <c r="F14" s="20" t="s">
        <v>0</v>
      </c>
      <c r="G14" s="20" t="s">
        <v>0</v>
      </c>
      <c r="H14" s="20" t="s">
        <v>0</v>
      </c>
      <c r="I14" s="20">
        <v>0.51</v>
      </c>
      <c r="J14" s="21">
        <v>0.2</v>
      </c>
      <c r="K14" s="21" t="s">
        <v>0</v>
      </c>
      <c r="L14" s="21" t="s">
        <v>0</v>
      </c>
      <c r="M14" s="21">
        <v>0.33</v>
      </c>
      <c r="N14" s="21" t="s">
        <v>0</v>
      </c>
      <c r="O14" s="21" t="s">
        <v>0</v>
      </c>
      <c r="P14" s="21" t="s">
        <v>0</v>
      </c>
      <c r="Q14" s="44">
        <v>0.05</v>
      </c>
      <c r="R14" s="47" t="s">
        <v>0</v>
      </c>
      <c r="S14" s="47" t="s">
        <v>0</v>
      </c>
      <c r="T14" s="47" t="s">
        <v>0</v>
      </c>
      <c r="U14" s="47" t="s">
        <v>0</v>
      </c>
      <c r="V14" s="45">
        <v>0</v>
      </c>
      <c r="W14" s="148"/>
      <c r="X14" s="126"/>
    </row>
    <row r="15" spans="2:24" x14ac:dyDescent="0.25">
      <c r="B15" s="7"/>
      <c r="C15" s="8" t="s">
        <v>12</v>
      </c>
      <c r="D15" s="20" t="s">
        <v>0</v>
      </c>
      <c r="E15" s="20" t="s">
        <v>0</v>
      </c>
      <c r="F15" s="20">
        <v>0.23</v>
      </c>
      <c r="G15" s="20" t="s">
        <v>0</v>
      </c>
      <c r="H15" s="20" t="s">
        <v>0</v>
      </c>
      <c r="I15" s="32">
        <v>5.5</v>
      </c>
      <c r="J15" s="21">
        <v>7.05</v>
      </c>
      <c r="K15" s="21">
        <v>23.45</v>
      </c>
      <c r="L15" s="21">
        <v>7.5</v>
      </c>
      <c r="M15" s="21">
        <v>6.23</v>
      </c>
      <c r="N15" s="21" t="s">
        <v>0</v>
      </c>
      <c r="O15" s="21" t="s">
        <v>0</v>
      </c>
      <c r="P15" s="21">
        <v>2.336805</v>
      </c>
      <c r="Q15" s="44">
        <v>35.880000000000003</v>
      </c>
      <c r="R15" s="47">
        <v>0.12</v>
      </c>
      <c r="S15" s="47">
        <v>0.82</v>
      </c>
      <c r="T15" s="47" t="s">
        <v>0</v>
      </c>
      <c r="U15" s="47">
        <v>0.28500000000000003</v>
      </c>
      <c r="V15" s="45">
        <v>8.5649999999999995</v>
      </c>
      <c r="W15" s="148"/>
      <c r="X15" s="126"/>
    </row>
    <row r="16" spans="2:24" x14ac:dyDescent="0.25">
      <c r="B16" s="7"/>
      <c r="C16" s="8" t="s">
        <v>22</v>
      </c>
      <c r="D16" s="20" t="s">
        <v>0</v>
      </c>
      <c r="E16" s="20" t="s">
        <v>0</v>
      </c>
      <c r="F16" s="20">
        <v>3.02</v>
      </c>
      <c r="G16" s="20" t="s">
        <v>0</v>
      </c>
      <c r="H16" s="20" t="s">
        <v>0</v>
      </c>
      <c r="I16" s="20">
        <v>2.0099999999999998</v>
      </c>
      <c r="J16" s="21">
        <v>1</v>
      </c>
      <c r="K16" s="21" t="s">
        <v>0</v>
      </c>
      <c r="L16" s="21" t="s">
        <v>0</v>
      </c>
      <c r="M16" s="21" t="s">
        <v>0</v>
      </c>
      <c r="N16" s="21" t="s">
        <v>0</v>
      </c>
      <c r="O16" s="21" t="s">
        <v>0</v>
      </c>
      <c r="P16" s="21" t="s">
        <v>0</v>
      </c>
      <c r="Q16" s="21" t="s">
        <v>0</v>
      </c>
      <c r="R16" s="21" t="s">
        <v>0</v>
      </c>
      <c r="S16" s="21" t="s">
        <v>0</v>
      </c>
      <c r="T16" s="21" t="s">
        <v>0</v>
      </c>
      <c r="U16" s="21" t="s">
        <v>0</v>
      </c>
      <c r="V16" s="138">
        <v>0</v>
      </c>
      <c r="W16" s="147"/>
      <c r="X16" s="126"/>
    </row>
    <row r="17" spans="2:24" x14ac:dyDescent="0.25">
      <c r="B17" s="7"/>
      <c r="C17" s="8" t="s">
        <v>15</v>
      </c>
      <c r="D17" s="20" t="s">
        <v>0</v>
      </c>
      <c r="E17" s="20" t="s">
        <v>0</v>
      </c>
      <c r="F17" s="20" t="s">
        <v>0</v>
      </c>
      <c r="G17" s="20" t="s">
        <v>0</v>
      </c>
      <c r="H17" s="20" t="s">
        <v>0</v>
      </c>
      <c r="I17" s="20" t="s">
        <v>0</v>
      </c>
      <c r="J17" s="21">
        <v>3.7</v>
      </c>
      <c r="K17" s="21" t="s">
        <v>0</v>
      </c>
      <c r="L17" s="21">
        <v>0.3</v>
      </c>
      <c r="M17" s="21">
        <v>0.88</v>
      </c>
      <c r="N17" s="21">
        <v>2.4650000000000003</v>
      </c>
      <c r="O17" s="21">
        <v>0.04</v>
      </c>
      <c r="P17" s="21" t="s">
        <v>0</v>
      </c>
      <c r="Q17" s="44">
        <v>1.63</v>
      </c>
      <c r="R17" s="44">
        <v>0.04</v>
      </c>
      <c r="S17" s="47">
        <v>0.9900000000000001</v>
      </c>
      <c r="T17" s="44">
        <v>0.60499999999999998</v>
      </c>
      <c r="U17" s="44">
        <v>10.973999999999998</v>
      </c>
      <c r="V17" s="118">
        <v>17.283999999999999</v>
      </c>
      <c r="W17" s="50"/>
      <c r="X17" s="126"/>
    </row>
    <row r="18" spans="2:24" x14ac:dyDescent="0.25">
      <c r="B18" s="6"/>
      <c r="C18" s="8" t="s">
        <v>16</v>
      </c>
      <c r="D18" s="8">
        <v>3.42</v>
      </c>
      <c r="E18" s="23">
        <v>3.5</v>
      </c>
      <c r="F18" s="20" t="s">
        <v>0</v>
      </c>
      <c r="G18" s="8">
        <v>2.98</v>
      </c>
      <c r="H18" s="8">
        <v>22.72</v>
      </c>
      <c r="I18" s="20">
        <v>53.72</v>
      </c>
      <c r="J18" s="21">
        <v>58.7</v>
      </c>
      <c r="K18" s="21">
        <v>44.97</v>
      </c>
      <c r="L18" s="21">
        <v>100.6</v>
      </c>
      <c r="M18" s="21">
        <v>23.83</v>
      </c>
      <c r="N18" s="21">
        <v>24.882999999999992</v>
      </c>
      <c r="O18" s="21">
        <v>60.59</v>
      </c>
      <c r="P18" s="21">
        <v>41.110999999999997</v>
      </c>
      <c r="Q18" s="44">
        <v>35.548000000000002</v>
      </c>
      <c r="R18" s="44">
        <v>81.303000000000011</v>
      </c>
      <c r="S18" s="47">
        <v>291.40500000000003</v>
      </c>
      <c r="T18" s="44">
        <v>269.27200000000011</v>
      </c>
      <c r="U18" s="44">
        <v>363.0059999999998</v>
      </c>
      <c r="V18" s="118">
        <v>408.23399999999998</v>
      </c>
      <c r="W18" s="50"/>
      <c r="X18" s="126"/>
    </row>
    <row r="19" spans="2:24" x14ac:dyDescent="0.25">
      <c r="B19" s="6"/>
      <c r="C19" s="8" t="s">
        <v>9</v>
      </c>
      <c r="D19" s="20" t="s">
        <v>0</v>
      </c>
      <c r="E19" s="32" t="s">
        <v>0</v>
      </c>
      <c r="F19" s="20" t="s">
        <v>0</v>
      </c>
      <c r="G19" s="20" t="s">
        <v>0</v>
      </c>
      <c r="H19" s="20" t="s">
        <v>0</v>
      </c>
      <c r="I19" s="20" t="s">
        <v>0</v>
      </c>
      <c r="J19" s="21" t="s">
        <v>0</v>
      </c>
      <c r="K19" s="21" t="s">
        <v>0</v>
      </c>
      <c r="L19" s="21" t="s">
        <v>0</v>
      </c>
      <c r="M19" s="21">
        <v>16.88</v>
      </c>
      <c r="N19" s="21" t="s">
        <v>0</v>
      </c>
      <c r="O19" s="21" t="s">
        <v>0</v>
      </c>
      <c r="P19" s="21">
        <v>2.3260000000000001</v>
      </c>
      <c r="Q19" s="44">
        <v>1.0900000000000001</v>
      </c>
      <c r="R19" s="44">
        <v>2.9060000000000001</v>
      </c>
      <c r="S19" s="47" t="s">
        <v>0</v>
      </c>
      <c r="T19" s="47">
        <v>2.62</v>
      </c>
      <c r="U19" s="47">
        <v>0.45500000000000002</v>
      </c>
      <c r="V19" s="45">
        <v>12.532</v>
      </c>
      <c r="W19" s="148"/>
      <c r="X19" s="126"/>
    </row>
    <row r="20" spans="2:24" x14ac:dyDescent="0.25">
      <c r="B20" s="6"/>
      <c r="C20" s="8"/>
      <c r="D20" s="8"/>
      <c r="E20" s="8"/>
      <c r="F20" s="8"/>
      <c r="G20" s="8"/>
      <c r="H20" s="8"/>
      <c r="I20" s="24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2"/>
      <c r="W20" s="147"/>
      <c r="X20" s="126"/>
    </row>
    <row r="21" spans="2:24" x14ac:dyDescent="0.25">
      <c r="B21" s="7" t="s">
        <v>23</v>
      </c>
      <c r="C21" s="8"/>
      <c r="D21" s="25">
        <f t="shared" ref="D21:J21" si="3">SUM(D22:D25)</f>
        <v>1935.25</v>
      </c>
      <c r="E21" s="25">
        <f t="shared" si="3"/>
        <v>2534.1999999999998</v>
      </c>
      <c r="F21" s="25">
        <f t="shared" si="3"/>
        <v>4484.7300000000005</v>
      </c>
      <c r="G21" s="25">
        <f t="shared" si="3"/>
        <v>5060.99</v>
      </c>
      <c r="H21" s="25">
        <f t="shared" si="3"/>
        <v>9034.869999999999</v>
      </c>
      <c r="I21" s="25">
        <f t="shared" si="3"/>
        <v>10407.619999999999</v>
      </c>
      <c r="J21" s="26">
        <f t="shared" si="3"/>
        <v>17190.899999999998</v>
      </c>
      <c r="K21" s="26">
        <f t="shared" ref="K21:P21" si="4">SUM(K22:K25)</f>
        <v>13082.21</v>
      </c>
      <c r="L21" s="26">
        <f t="shared" si="4"/>
        <v>12151.18</v>
      </c>
      <c r="M21" s="26">
        <f t="shared" si="4"/>
        <v>12684.529999999999</v>
      </c>
      <c r="N21" s="26">
        <f t="shared" si="4"/>
        <v>11159.796532222224</v>
      </c>
      <c r="O21" s="26">
        <f t="shared" si="4"/>
        <v>8763.3000000000011</v>
      </c>
      <c r="P21" s="26">
        <f t="shared" si="4"/>
        <v>11663.481480000004</v>
      </c>
      <c r="Q21" s="26">
        <f t="shared" ref="Q21:V21" si="5">SUM(Q22:Q25)</f>
        <v>11987.549378888885</v>
      </c>
      <c r="R21" s="26">
        <f t="shared" si="5"/>
        <v>10916.901498821131</v>
      </c>
      <c r="S21" s="26">
        <f t="shared" si="5"/>
        <v>13021.209275555553</v>
      </c>
      <c r="T21" s="26">
        <f t="shared" si="5"/>
        <v>10347.360925751638</v>
      </c>
      <c r="U21" s="26">
        <f t="shared" si="5"/>
        <v>12576.483802593102</v>
      </c>
      <c r="V21" s="119">
        <f t="shared" si="5"/>
        <v>11974.009345454824</v>
      </c>
      <c r="W21" s="149"/>
      <c r="X21" s="126"/>
    </row>
    <row r="22" spans="2:24" x14ac:dyDescent="0.25">
      <c r="B22" s="7"/>
      <c r="C22" s="8" t="s">
        <v>2</v>
      </c>
      <c r="D22" s="24">
        <v>1870.09</v>
      </c>
      <c r="E22" s="24">
        <v>2483.27</v>
      </c>
      <c r="F22" s="24">
        <v>4437.45</v>
      </c>
      <c r="G22" s="24">
        <v>5020.72</v>
      </c>
      <c r="H22" s="24">
        <v>8986.3799999999992</v>
      </c>
      <c r="I22" s="24">
        <v>10357.56</v>
      </c>
      <c r="J22" s="21">
        <v>16975.189999999999</v>
      </c>
      <c r="K22" s="21">
        <v>12936.5</v>
      </c>
      <c r="L22" s="21">
        <v>12003.5</v>
      </c>
      <c r="M22" s="21">
        <v>12555.22</v>
      </c>
      <c r="N22" s="21">
        <v>11031.686532222224</v>
      </c>
      <c r="O22" s="21">
        <v>8626.51</v>
      </c>
      <c r="P22" s="21">
        <v>11001.214180000003</v>
      </c>
      <c r="Q22" s="44">
        <v>11902.070988888887</v>
      </c>
      <c r="R22" s="44">
        <v>10833.92528882113</v>
      </c>
      <c r="S22" s="52">
        <v>12932.439255555553</v>
      </c>
      <c r="T22" s="52">
        <v>10262.024215751639</v>
      </c>
      <c r="U22" s="52">
        <v>12486.144352593103</v>
      </c>
      <c r="V22" s="48">
        <v>11871.187105454823</v>
      </c>
      <c r="W22" s="53"/>
      <c r="X22" s="126"/>
    </row>
    <row r="23" spans="2:24" x14ac:dyDescent="0.25">
      <c r="B23" s="7"/>
      <c r="C23" s="8" t="s">
        <v>61</v>
      </c>
      <c r="D23" s="24"/>
      <c r="E23" s="24"/>
      <c r="F23" s="24"/>
      <c r="G23" s="24" t="s">
        <v>0</v>
      </c>
      <c r="H23" s="24" t="s">
        <v>0</v>
      </c>
      <c r="I23" s="24" t="s">
        <v>0</v>
      </c>
      <c r="J23" s="21" t="s">
        <v>0</v>
      </c>
      <c r="K23" s="21" t="s">
        <v>0</v>
      </c>
      <c r="L23" s="21" t="s">
        <v>0</v>
      </c>
      <c r="M23" s="21" t="s">
        <v>0</v>
      </c>
      <c r="N23" s="21" t="s">
        <v>0</v>
      </c>
      <c r="O23" s="21">
        <v>1.02</v>
      </c>
      <c r="P23" s="21">
        <v>3.2656000000000001</v>
      </c>
      <c r="Q23" s="44">
        <v>3.3809400000000012</v>
      </c>
      <c r="R23" s="44">
        <v>4.4120599999999994</v>
      </c>
      <c r="S23" s="52">
        <v>3.0677699999999999</v>
      </c>
      <c r="T23" s="52">
        <v>6.5138100000000003</v>
      </c>
      <c r="U23" s="52">
        <v>8.7302000000000017</v>
      </c>
      <c r="V23" s="48">
        <v>13.775399999999999</v>
      </c>
      <c r="W23" s="53"/>
      <c r="X23" s="126"/>
    </row>
    <row r="24" spans="2:24" x14ac:dyDescent="0.25">
      <c r="B24" s="7"/>
      <c r="C24" s="8" t="s">
        <v>24</v>
      </c>
      <c r="D24" s="23">
        <v>15.5</v>
      </c>
      <c r="E24" s="8">
        <v>6.81</v>
      </c>
      <c r="F24" s="8">
        <v>8.43</v>
      </c>
      <c r="G24" s="8">
        <v>7.49</v>
      </c>
      <c r="H24" s="24">
        <v>2.58</v>
      </c>
      <c r="I24" s="24" t="s">
        <v>0</v>
      </c>
      <c r="J24" s="21" t="s">
        <v>0</v>
      </c>
      <c r="K24" s="27" t="s">
        <v>0</v>
      </c>
      <c r="L24" s="27" t="s">
        <v>0</v>
      </c>
      <c r="M24" s="27" t="s">
        <v>0</v>
      </c>
      <c r="N24" s="27" t="s">
        <v>0</v>
      </c>
      <c r="O24" s="27" t="s">
        <v>0</v>
      </c>
      <c r="P24" s="27" t="s">
        <v>0</v>
      </c>
      <c r="Q24" s="21" t="s">
        <v>0</v>
      </c>
      <c r="R24" s="21" t="s">
        <v>0</v>
      </c>
      <c r="S24" s="21" t="s">
        <v>0</v>
      </c>
      <c r="T24" s="21" t="s">
        <v>0</v>
      </c>
      <c r="U24" s="21" t="s">
        <v>0</v>
      </c>
      <c r="V24" s="138">
        <v>0</v>
      </c>
      <c r="W24" s="147"/>
      <c r="X24" s="126"/>
    </row>
    <row r="25" spans="2:24" x14ac:dyDescent="0.25">
      <c r="B25" s="7"/>
      <c r="C25" s="8" t="s">
        <v>16</v>
      </c>
      <c r="D25" s="8">
        <v>49.66</v>
      </c>
      <c r="E25" s="8">
        <v>44.12</v>
      </c>
      <c r="F25" s="8">
        <v>38.85</v>
      </c>
      <c r="G25" s="8">
        <v>32.78</v>
      </c>
      <c r="H25" s="24">
        <v>45.91</v>
      </c>
      <c r="I25" s="24">
        <v>50.06</v>
      </c>
      <c r="J25" s="21">
        <v>215.71</v>
      </c>
      <c r="K25" s="21">
        <v>145.71</v>
      </c>
      <c r="L25" s="21">
        <v>147.68</v>
      </c>
      <c r="M25" s="21">
        <v>129.31</v>
      </c>
      <c r="N25" s="21">
        <v>128.11000000000001</v>
      </c>
      <c r="O25" s="21">
        <v>135.77000000000001</v>
      </c>
      <c r="P25" s="21">
        <v>659.00170000000014</v>
      </c>
      <c r="Q25" s="44">
        <v>82.097449999999995</v>
      </c>
      <c r="R25" s="44">
        <v>78.564149999999998</v>
      </c>
      <c r="S25" s="52">
        <v>85.702249999999978</v>
      </c>
      <c r="T25" s="52">
        <v>78.822900000000004</v>
      </c>
      <c r="U25" s="52">
        <v>81.609249999999975</v>
      </c>
      <c r="V25" s="48">
        <v>89.046840000000003</v>
      </c>
      <c r="W25" s="53"/>
      <c r="X25" s="126"/>
    </row>
    <row r="26" spans="2:24" x14ac:dyDescent="0.25">
      <c r="B26" s="7"/>
      <c r="C26" s="8"/>
      <c r="D26" s="8"/>
      <c r="E26" s="8"/>
      <c r="F26" s="8"/>
      <c r="G26" s="8"/>
      <c r="H26" s="8"/>
      <c r="I26" s="24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2"/>
      <c r="W26" s="147"/>
      <c r="X26" s="126"/>
    </row>
    <row r="27" spans="2:24" x14ac:dyDescent="0.25">
      <c r="B27" s="7" t="s">
        <v>47</v>
      </c>
      <c r="C27" s="8"/>
      <c r="D27" s="28">
        <f t="shared" ref="D27:V27" si="6">SUM(D28)</f>
        <v>52.73</v>
      </c>
      <c r="E27" s="28">
        <f t="shared" si="6"/>
        <v>62.51</v>
      </c>
      <c r="F27" s="29">
        <f t="shared" si="6"/>
        <v>51.8</v>
      </c>
      <c r="G27" s="28">
        <f t="shared" si="6"/>
        <v>53.34</v>
      </c>
      <c r="H27" s="28">
        <f t="shared" si="6"/>
        <v>48.36</v>
      </c>
      <c r="I27" s="28">
        <f t="shared" si="6"/>
        <v>32.28</v>
      </c>
      <c r="J27" s="30">
        <f t="shared" si="6"/>
        <v>27.42</v>
      </c>
      <c r="K27" s="30">
        <f t="shared" si="6"/>
        <v>25.72</v>
      </c>
      <c r="L27" s="30">
        <f t="shared" si="6"/>
        <v>21.47</v>
      </c>
      <c r="M27" s="30">
        <f t="shared" si="6"/>
        <v>50.59</v>
      </c>
      <c r="N27" s="30">
        <f t="shared" si="6"/>
        <v>26.951300000000003</v>
      </c>
      <c r="O27" s="30">
        <f t="shared" si="6"/>
        <v>38.31</v>
      </c>
      <c r="P27" s="30">
        <f t="shared" si="6"/>
        <v>50.135409999999993</v>
      </c>
      <c r="Q27" s="30">
        <f t="shared" si="6"/>
        <v>59.554349999999999</v>
      </c>
      <c r="R27" s="30">
        <f t="shared" si="6"/>
        <v>75.036820000000006</v>
      </c>
      <c r="S27" s="30">
        <f t="shared" si="6"/>
        <v>97.684650000000019</v>
      </c>
      <c r="T27" s="30">
        <f t="shared" si="6"/>
        <v>125.02658</v>
      </c>
      <c r="U27" s="30">
        <f t="shared" si="6"/>
        <v>144.75999999999996</v>
      </c>
      <c r="V27" s="120">
        <f t="shared" si="6"/>
        <v>171.10631999999998</v>
      </c>
      <c r="W27" s="145"/>
      <c r="X27" s="126"/>
    </row>
    <row r="28" spans="2:24" x14ac:dyDescent="0.25">
      <c r="B28" s="7"/>
      <c r="C28" s="8" t="s">
        <v>16</v>
      </c>
      <c r="D28" s="8">
        <v>52.73</v>
      </c>
      <c r="E28" s="8">
        <v>62.51</v>
      </c>
      <c r="F28" s="23">
        <v>51.8</v>
      </c>
      <c r="G28" s="8">
        <v>53.34</v>
      </c>
      <c r="H28" s="8">
        <v>48.36</v>
      </c>
      <c r="I28" s="1">
        <v>32.28</v>
      </c>
      <c r="J28" s="21">
        <v>27.42</v>
      </c>
      <c r="K28" s="21">
        <v>25.72</v>
      </c>
      <c r="L28" s="21">
        <v>21.47</v>
      </c>
      <c r="M28" s="21">
        <v>50.59</v>
      </c>
      <c r="N28" s="21">
        <v>26.951300000000003</v>
      </c>
      <c r="O28" s="21">
        <v>38.31</v>
      </c>
      <c r="P28" s="21">
        <v>50.135409999999993</v>
      </c>
      <c r="Q28" s="44">
        <v>59.554349999999999</v>
      </c>
      <c r="R28" s="44">
        <v>75.036820000000006</v>
      </c>
      <c r="S28" s="52">
        <v>97.684650000000019</v>
      </c>
      <c r="T28" s="52">
        <v>125.02658</v>
      </c>
      <c r="U28" s="52">
        <v>144.75999999999996</v>
      </c>
      <c r="V28" s="48">
        <v>171.10631999999998</v>
      </c>
      <c r="W28" s="53"/>
      <c r="X28" s="126"/>
    </row>
    <row r="29" spans="2:24" x14ac:dyDescent="0.25">
      <c r="B29" s="7"/>
      <c r="C29" s="8"/>
      <c r="D29" s="8"/>
      <c r="E29" s="8"/>
      <c r="F29" s="8"/>
      <c r="G29" s="8"/>
      <c r="H29" s="8"/>
      <c r="I29" s="24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2"/>
      <c r="W29" s="147"/>
      <c r="X29" s="126"/>
    </row>
    <row r="30" spans="2:24" x14ac:dyDescent="0.25">
      <c r="B30" s="7" t="s">
        <v>25</v>
      </c>
      <c r="C30" s="8"/>
      <c r="D30" s="28">
        <f>SUM(D31:D32)</f>
        <v>15.92</v>
      </c>
      <c r="E30" s="28">
        <f>SUM(E31:E32)</f>
        <v>40.33</v>
      </c>
      <c r="F30" s="28">
        <f>SUM(F32)</f>
        <v>27.66</v>
      </c>
      <c r="G30" s="28">
        <f>SUM(G32)</f>
        <v>23.92</v>
      </c>
      <c r="H30" s="28">
        <f>SUM(H32)</f>
        <v>20.57</v>
      </c>
      <c r="I30" s="28">
        <f>SUM(I32)</f>
        <v>25.77</v>
      </c>
      <c r="J30" s="30">
        <f>SUM(J32)</f>
        <v>17.399999999999999</v>
      </c>
      <c r="K30" s="30">
        <f t="shared" ref="K30:P30" si="7">SUM(K31:K32)</f>
        <v>44.809999999999995</v>
      </c>
      <c r="L30" s="30">
        <f t="shared" si="7"/>
        <v>53.65</v>
      </c>
      <c r="M30" s="30">
        <f t="shared" si="7"/>
        <v>15.32</v>
      </c>
      <c r="N30" s="30">
        <f t="shared" si="7"/>
        <v>43.571764705882323</v>
      </c>
      <c r="O30" s="30">
        <f t="shared" si="7"/>
        <v>62.33</v>
      </c>
      <c r="P30" s="30">
        <f t="shared" si="7"/>
        <v>42.819999999999986</v>
      </c>
      <c r="Q30" s="30">
        <f t="shared" ref="Q30:V30" si="8">SUM(Q31:Q32)</f>
        <v>90.665000000000248</v>
      </c>
      <c r="R30" s="30">
        <f t="shared" si="8"/>
        <v>28.793999999999997</v>
      </c>
      <c r="S30" s="30">
        <f t="shared" si="8"/>
        <v>18.808000000000003</v>
      </c>
      <c r="T30" s="30">
        <f t="shared" si="8"/>
        <v>13.085000000000001</v>
      </c>
      <c r="U30" s="30">
        <f t="shared" si="8"/>
        <v>25.125000000000004</v>
      </c>
      <c r="V30" s="120">
        <f t="shared" si="8"/>
        <v>20.265000000000001</v>
      </c>
      <c r="W30" s="145"/>
      <c r="X30" s="126"/>
    </row>
    <row r="31" spans="2:24" x14ac:dyDescent="0.25">
      <c r="B31" s="7"/>
      <c r="C31" s="8" t="s">
        <v>9</v>
      </c>
      <c r="D31" s="20" t="s">
        <v>0</v>
      </c>
      <c r="E31" s="20" t="s">
        <v>0</v>
      </c>
      <c r="F31" s="20" t="s">
        <v>0</v>
      </c>
      <c r="G31" s="20" t="s">
        <v>0</v>
      </c>
      <c r="H31" s="20" t="s">
        <v>0</v>
      </c>
      <c r="I31" s="20" t="s">
        <v>0</v>
      </c>
      <c r="J31" s="26" t="s">
        <v>0</v>
      </c>
      <c r="K31" s="21">
        <v>0.3</v>
      </c>
      <c r="L31" s="21">
        <v>0.91</v>
      </c>
      <c r="M31" s="21" t="s">
        <v>0</v>
      </c>
      <c r="N31" s="21" t="s">
        <v>0</v>
      </c>
      <c r="O31" s="21" t="s">
        <v>0</v>
      </c>
      <c r="P31" s="21" t="s">
        <v>0</v>
      </c>
      <c r="Q31" s="21" t="s">
        <v>0</v>
      </c>
      <c r="R31" s="21" t="s">
        <v>0</v>
      </c>
      <c r="S31" s="21" t="s">
        <v>0</v>
      </c>
      <c r="T31" s="21" t="s">
        <v>0</v>
      </c>
      <c r="U31" s="21" t="s">
        <v>0</v>
      </c>
      <c r="V31" s="22" t="s">
        <v>0</v>
      </c>
      <c r="W31" s="147"/>
      <c r="X31" s="126"/>
    </row>
    <row r="32" spans="2:24" x14ac:dyDescent="0.25">
      <c r="B32" s="7"/>
      <c r="C32" s="8" t="s">
        <v>16</v>
      </c>
      <c r="D32" s="8">
        <v>15.92</v>
      </c>
      <c r="E32" s="8">
        <v>40.33</v>
      </c>
      <c r="F32" s="8">
        <v>27.66</v>
      </c>
      <c r="G32" s="8">
        <v>23.92</v>
      </c>
      <c r="H32" s="8">
        <v>20.57</v>
      </c>
      <c r="I32" s="1">
        <v>25.77</v>
      </c>
      <c r="J32" s="21">
        <v>17.399999999999999</v>
      </c>
      <c r="K32" s="21">
        <v>44.51</v>
      </c>
      <c r="L32" s="21">
        <v>52.74</v>
      </c>
      <c r="M32" s="21">
        <v>15.32</v>
      </c>
      <c r="N32" s="21">
        <v>43.571764705882323</v>
      </c>
      <c r="O32" s="21">
        <v>62.33</v>
      </c>
      <c r="P32" s="21">
        <v>42.819999999999986</v>
      </c>
      <c r="Q32" s="44">
        <v>90.665000000000248</v>
      </c>
      <c r="R32" s="44">
        <v>28.793999999999997</v>
      </c>
      <c r="S32" s="52">
        <v>18.808000000000003</v>
      </c>
      <c r="T32" s="52">
        <v>13.085000000000001</v>
      </c>
      <c r="U32" s="52">
        <v>25.125000000000004</v>
      </c>
      <c r="V32" s="48">
        <v>20.265000000000001</v>
      </c>
      <c r="W32" s="53"/>
      <c r="X32" s="126"/>
    </row>
    <row r="33" spans="2:24" x14ac:dyDescent="0.25">
      <c r="B33" s="7"/>
      <c r="C33" s="8"/>
      <c r="D33" s="8"/>
      <c r="E33" s="8"/>
      <c r="F33" s="8"/>
      <c r="G33" s="8"/>
      <c r="H33" s="8"/>
      <c r="I33" s="24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2"/>
      <c r="W33" s="147"/>
      <c r="X33" s="126"/>
    </row>
    <row r="34" spans="2:24" x14ac:dyDescent="0.25">
      <c r="B34" s="7" t="s">
        <v>26</v>
      </c>
      <c r="C34" s="8"/>
      <c r="D34" s="28">
        <f t="shared" ref="D34:K34" si="9">SUM(D35:D37)</f>
        <v>46.33</v>
      </c>
      <c r="E34" s="28">
        <f t="shared" si="9"/>
        <v>64.650000000000006</v>
      </c>
      <c r="F34" s="28">
        <f t="shared" si="9"/>
        <v>103.39</v>
      </c>
      <c r="G34" s="29">
        <f t="shared" si="9"/>
        <v>79.900000000000006</v>
      </c>
      <c r="H34" s="29">
        <f t="shared" si="9"/>
        <v>92.79</v>
      </c>
      <c r="I34" s="29">
        <f t="shared" si="9"/>
        <v>110.03</v>
      </c>
      <c r="J34" s="30">
        <f t="shared" si="9"/>
        <v>103.53</v>
      </c>
      <c r="K34" s="30">
        <f t="shared" si="9"/>
        <v>82.53</v>
      </c>
      <c r="L34" s="30">
        <f>SUM(L35:L37)</f>
        <v>97.32</v>
      </c>
      <c r="M34" s="30">
        <f>SUM(M35:M37)</f>
        <v>67.959999999999994</v>
      </c>
      <c r="N34" s="30">
        <f>SUM(N35:N37)</f>
        <v>209.40999999999937</v>
      </c>
      <c r="O34" s="30">
        <f>SUM(O35:O37)</f>
        <v>240.36</v>
      </c>
      <c r="P34" s="30">
        <f>SUM(P35:P37)</f>
        <v>264.85636</v>
      </c>
      <c r="Q34" s="30">
        <f t="shared" ref="Q34:V34" si="10">SUM(Q35:Q38)</f>
        <v>310.89999999999964</v>
      </c>
      <c r="R34" s="30">
        <f t="shared" si="10"/>
        <v>495.94999999999919</v>
      </c>
      <c r="S34" s="30">
        <f t="shared" si="10"/>
        <v>558.4859999999984</v>
      </c>
      <c r="T34" s="30">
        <f t="shared" si="10"/>
        <v>801.53599999999653</v>
      </c>
      <c r="U34" s="30">
        <f t="shared" si="10"/>
        <v>815.5099999999959</v>
      </c>
      <c r="V34" s="120">
        <f t="shared" si="10"/>
        <v>784.52</v>
      </c>
      <c r="W34" s="145"/>
      <c r="X34" s="126"/>
    </row>
    <row r="35" spans="2:24" x14ac:dyDescent="0.25">
      <c r="B35" s="7"/>
      <c r="C35" s="8" t="s">
        <v>48</v>
      </c>
      <c r="D35" s="20" t="s">
        <v>0</v>
      </c>
      <c r="E35" s="20" t="s">
        <v>0</v>
      </c>
      <c r="F35" s="20" t="s">
        <v>0</v>
      </c>
      <c r="G35" s="20" t="s">
        <v>0</v>
      </c>
      <c r="H35" s="20" t="s">
        <v>0</v>
      </c>
      <c r="I35" s="1">
        <v>2.35</v>
      </c>
      <c r="J35" s="21">
        <v>0</v>
      </c>
      <c r="K35" s="21" t="s">
        <v>0</v>
      </c>
      <c r="L35" s="21" t="s">
        <v>0</v>
      </c>
      <c r="M35" s="21" t="s">
        <v>0</v>
      </c>
      <c r="N35" s="21" t="s">
        <v>0</v>
      </c>
      <c r="O35" s="21" t="s">
        <v>0</v>
      </c>
      <c r="P35" s="21" t="s">
        <v>0</v>
      </c>
      <c r="Q35" s="21" t="s">
        <v>0</v>
      </c>
      <c r="R35" s="21" t="s">
        <v>0</v>
      </c>
      <c r="S35" s="21" t="s">
        <v>0</v>
      </c>
      <c r="T35" s="21" t="s">
        <v>0</v>
      </c>
      <c r="U35" s="21" t="s">
        <v>0</v>
      </c>
      <c r="V35" s="22" t="s">
        <v>0</v>
      </c>
      <c r="W35" s="147"/>
      <c r="X35" s="126"/>
    </row>
    <row r="36" spans="2:24" x14ac:dyDescent="0.25">
      <c r="B36" s="7"/>
      <c r="C36" s="8" t="s">
        <v>22</v>
      </c>
      <c r="D36" s="20" t="s">
        <v>0</v>
      </c>
      <c r="E36" s="20" t="s">
        <v>0</v>
      </c>
      <c r="F36" s="20" t="s">
        <v>0</v>
      </c>
      <c r="G36" s="20" t="s">
        <v>0</v>
      </c>
      <c r="H36" s="20" t="s">
        <v>0</v>
      </c>
      <c r="I36" s="1">
        <v>1.26</v>
      </c>
      <c r="J36" s="21">
        <v>1.25</v>
      </c>
      <c r="K36" s="21" t="s">
        <v>0</v>
      </c>
      <c r="L36" s="21" t="s">
        <v>0</v>
      </c>
      <c r="M36" s="21" t="s">
        <v>0</v>
      </c>
      <c r="N36" s="21" t="s">
        <v>0</v>
      </c>
      <c r="O36" s="21" t="s">
        <v>0</v>
      </c>
      <c r="P36" s="21" t="s">
        <v>0</v>
      </c>
      <c r="Q36" s="21" t="s">
        <v>0</v>
      </c>
      <c r="R36" s="21" t="s">
        <v>0</v>
      </c>
      <c r="S36" s="21" t="s">
        <v>0</v>
      </c>
      <c r="T36" s="21" t="s">
        <v>0</v>
      </c>
      <c r="U36" s="21" t="s">
        <v>0</v>
      </c>
      <c r="V36" s="22" t="s">
        <v>0</v>
      </c>
      <c r="W36" s="147"/>
      <c r="X36" s="126"/>
    </row>
    <row r="37" spans="2:24" x14ac:dyDescent="0.25">
      <c r="B37" s="7"/>
      <c r="C37" s="8" t="s">
        <v>16</v>
      </c>
      <c r="D37" s="8">
        <v>46.33</v>
      </c>
      <c r="E37" s="8">
        <v>64.650000000000006</v>
      </c>
      <c r="F37" s="20">
        <v>103.39</v>
      </c>
      <c r="G37" s="8">
        <v>79.900000000000006</v>
      </c>
      <c r="H37" s="8">
        <v>92.79</v>
      </c>
      <c r="I37" s="1">
        <v>106.42</v>
      </c>
      <c r="J37" s="21">
        <v>102.28</v>
      </c>
      <c r="K37" s="21">
        <v>82.53</v>
      </c>
      <c r="L37" s="21">
        <v>97.32</v>
      </c>
      <c r="M37" s="21">
        <v>67.959999999999994</v>
      </c>
      <c r="N37" s="21">
        <v>209.40999999999937</v>
      </c>
      <c r="O37" s="21">
        <v>240.36</v>
      </c>
      <c r="P37" s="21">
        <v>264.85636</v>
      </c>
      <c r="Q37" s="44">
        <v>304.39999999999964</v>
      </c>
      <c r="R37" s="44">
        <v>482.64999999999918</v>
      </c>
      <c r="S37" s="52">
        <v>543.97599999999841</v>
      </c>
      <c r="T37" s="52">
        <v>781.02599999999654</v>
      </c>
      <c r="U37" s="52">
        <v>780.80999999999585</v>
      </c>
      <c r="V37" s="48">
        <v>770.88</v>
      </c>
      <c r="W37" s="53"/>
      <c r="X37" s="126"/>
    </row>
    <row r="38" spans="2:24" x14ac:dyDescent="0.25">
      <c r="B38" s="7"/>
      <c r="C38" s="8" t="s">
        <v>9</v>
      </c>
      <c r="D38" s="8"/>
      <c r="E38" s="8"/>
      <c r="F38" s="20"/>
      <c r="G38" s="8"/>
      <c r="H38" s="21" t="s">
        <v>0</v>
      </c>
      <c r="I38" s="21" t="s">
        <v>0</v>
      </c>
      <c r="J38" s="21" t="s">
        <v>0</v>
      </c>
      <c r="K38" s="21" t="s">
        <v>0</v>
      </c>
      <c r="L38" s="21" t="s">
        <v>0</v>
      </c>
      <c r="M38" s="21" t="s">
        <v>0</v>
      </c>
      <c r="N38" s="21" t="s">
        <v>0</v>
      </c>
      <c r="O38" s="21" t="s">
        <v>0</v>
      </c>
      <c r="P38" s="21" t="s">
        <v>0</v>
      </c>
      <c r="Q38" s="50">
        <v>6.5000000000000027</v>
      </c>
      <c r="R38" s="50">
        <v>13.3</v>
      </c>
      <c r="S38" s="53">
        <v>14.51</v>
      </c>
      <c r="T38" s="52">
        <v>20.509999999999994</v>
      </c>
      <c r="U38" s="52">
        <v>34.699999999999996</v>
      </c>
      <c r="V38" s="48">
        <v>13.64</v>
      </c>
      <c r="W38" s="53"/>
      <c r="X38" s="126"/>
    </row>
    <row r="39" spans="2:24" x14ac:dyDescent="0.25">
      <c r="B39" s="7"/>
      <c r="C39" s="8"/>
      <c r="D39" s="8"/>
      <c r="E39" s="8"/>
      <c r="F39" s="8"/>
      <c r="G39" s="8"/>
      <c r="H39" s="8"/>
      <c r="I39" s="24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2"/>
      <c r="W39" s="147"/>
      <c r="X39" s="126"/>
    </row>
    <row r="40" spans="2:24" x14ac:dyDescent="0.25">
      <c r="B40" s="7" t="s">
        <v>27</v>
      </c>
      <c r="C40" s="8"/>
      <c r="D40" s="28">
        <f t="shared" ref="D40:K40" si="11">SUM(D41:D43)</f>
        <v>2.4500000000000002</v>
      </c>
      <c r="E40" s="28">
        <f t="shared" si="11"/>
        <v>1.99</v>
      </c>
      <c r="F40" s="29">
        <f t="shared" si="11"/>
        <v>2.5</v>
      </c>
      <c r="G40" s="28">
        <f t="shared" si="11"/>
        <v>1.66</v>
      </c>
      <c r="H40" s="28">
        <f t="shared" si="11"/>
        <v>48.59</v>
      </c>
      <c r="I40" s="28">
        <f t="shared" si="11"/>
        <v>73.040000000000006</v>
      </c>
      <c r="J40" s="30">
        <f t="shared" si="11"/>
        <v>122.72</v>
      </c>
      <c r="K40" s="30">
        <f t="shared" si="11"/>
        <v>130.19</v>
      </c>
      <c r="L40" s="30">
        <f t="shared" ref="L40:S40" si="12">SUM(L41:L43)</f>
        <v>225.56</v>
      </c>
      <c r="M40" s="30">
        <f t="shared" si="12"/>
        <v>263.17</v>
      </c>
      <c r="N40" s="30">
        <f>SUM(N41:N43)</f>
        <v>294.86071800000013</v>
      </c>
      <c r="O40" s="30">
        <f t="shared" si="12"/>
        <v>384.34000000000003</v>
      </c>
      <c r="P40" s="30">
        <f t="shared" si="12"/>
        <v>348.59224</v>
      </c>
      <c r="Q40" s="30">
        <f t="shared" si="12"/>
        <v>194.80240000000006</v>
      </c>
      <c r="R40" s="30">
        <f t="shared" si="12"/>
        <v>100.9549199999999</v>
      </c>
      <c r="S40" s="30">
        <f t="shared" si="12"/>
        <v>160.95969000000011</v>
      </c>
      <c r="T40" s="30">
        <f>SUM(T41:T43)</f>
        <v>185.03733999999992</v>
      </c>
      <c r="U40" s="30">
        <f>SUM(U41:U43)</f>
        <v>209.56255999999996</v>
      </c>
      <c r="V40" s="120">
        <f>SUM(V41:V43)</f>
        <v>206.16840000000002</v>
      </c>
      <c r="W40" s="145"/>
      <c r="X40" s="126"/>
    </row>
    <row r="41" spans="2:24" ht="15.75" customHeight="1" x14ac:dyDescent="0.25">
      <c r="B41" s="7"/>
      <c r="C41" s="8" t="s">
        <v>9</v>
      </c>
      <c r="D41" s="20" t="s">
        <v>0</v>
      </c>
      <c r="E41" s="20" t="s">
        <v>0</v>
      </c>
      <c r="F41" s="8">
        <v>0.6</v>
      </c>
      <c r="G41" s="20" t="s">
        <v>0</v>
      </c>
      <c r="H41" s="8">
        <v>48.59</v>
      </c>
      <c r="I41" s="31" t="s">
        <v>0</v>
      </c>
      <c r="J41" s="26" t="s">
        <v>0</v>
      </c>
      <c r="K41" s="26" t="s">
        <v>0</v>
      </c>
      <c r="L41" s="21" t="s">
        <v>0</v>
      </c>
      <c r="M41" s="21" t="s">
        <v>0</v>
      </c>
      <c r="N41" s="21">
        <v>0.44400000000000001</v>
      </c>
      <c r="O41" s="21">
        <v>32.75</v>
      </c>
      <c r="P41" s="21">
        <v>4.1908600000000007</v>
      </c>
      <c r="Q41" s="46">
        <v>4.0766499999999999</v>
      </c>
      <c r="R41" s="46">
        <v>3.2147600000000005</v>
      </c>
      <c r="S41" s="52">
        <v>2.2566899999999919</v>
      </c>
      <c r="T41" s="52">
        <v>2.3118499999999926</v>
      </c>
      <c r="U41" s="52">
        <v>4.8047000000000004</v>
      </c>
      <c r="V41" s="48">
        <v>3.9895</v>
      </c>
      <c r="W41" s="53"/>
      <c r="X41" s="126"/>
    </row>
    <row r="42" spans="2:24" x14ac:dyDescent="0.25">
      <c r="B42" s="7"/>
      <c r="C42" s="8" t="s">
        <v>15</v>
      </c>
      <c r="D42" s="20"/>
      <c r="E42" s="20"/>
      <c r="F42" s="8"/>
      <c r="G42" s="20" t="s">
        <v>0</v>
      </c>
      <c r="H42" s="20" t="s">
        <v>0</v>
      </c>
      <c r="I42" s="20" t="s">
        <v>0</v>
      </c>
      <c r="J42" s="20" t="s">
        <v>0</v>
      </c>
      <c r="K42" s="20" t="s">
        <v>0</v>
      </c>
      <c r="L42" s="20" t="s">
        <v>0</v>
      </c>
      <c r="M42" s="20" t="s">
        <v>0</v>
      </c>
      <c r="N42" s="20" t="s">
        <v>0</v>
      </c>
      <c r="O42" s="20">
        <v>22.73</v>
      </c>
      <c r="P42" s="21">
        <v>15.9757</v>
      </c>
      <c r="Q42" s="44">
        <v>15.59965</v>
      </c>
      <c r="R42" s="44">
        <v>22.250619999999998</v>
      </c>
      <c r="S42" s="52">
        <v>19.393400000000003</v>
      </c>
      <c r="T42" s="52">
        <v>20.717990000000004</v>
      </c>
      <c r="U42" s="52">
        <v>22.974259999999994</v>
      </c>
      <c r="V42" s="48">
        <v>15.9619</v>
      </c>
      <c r="W42" s="53"/>
      <c r="X42" s="126"/>
    </row>
    <row r="43" spans="2:24" x14ac:dyDescent="0.25">
      <c r="B43" s="7"/>
      <c r="C43" s="8" t="s">
        <v>16</v>
      </c>
      <c r="D43" s="8">
        <v>2.4500000000000002</v>
      </c>
      <c r="E43" s="8">
        <v>1.99</v>
      </c>
      <c r="F43" s="23">
        <v>1.9</v>
      </c>
      <c r="G43" s="8">
        <v>1.66</v>
      </c>
      <c r="H43" s="20" t="s">
        <v>0</v>
      </c>
      <c r="I43" s="1">
        <v>73.040000000000006</v>
      </c>
      <c r="J43" s="21">
        <v>122.72</v>
      </c>
      <c r="K43" s="21">
        <v>130.19</v>
      </c>
      <c r="L43" s="21">
        <v>225.56</v>
      </c>
      <c r="M43" s="21">
        <v>263.17</v>
      </c>
      <c r="N43" s="21">
        <v>294.41671800000012</v>
      </c>
      <c r="O43" s="21">
        <v>328.86</v>
      </c>
      <c r="P43" s="21">
        <v>328.42568</v>
      </c>
      <c r="Q43" s="44">
        <v>175.12610000000006</v>
      </c>
      <c r="R43" s="44">
        <v>75.489539999999906</v>
      </c>
      <c r="S43" s="52">
        <v>139.3096000000001</v>
      </c>
      <c r="T43" s="52">
        <v>162.00749999999991</v>
      </c>
      <c r="U43" s="52">
        <v>181.78359999999998</v>
      </c>
      <c r="V43" s="48">
        <v>186.21700000000001</v>
      </c>
      <c r="W43" s="53"/>
      <c r="X43" s="126"/>
    </row>
    <row r="44" spans="2:24" x14ac:dyDescent="0.25">
      <c r="B44" s="7"/>
      <c r="C44" s="8"/>
      <c r="D44" s="8"/>
      <c r="E44" s="8"/>
      <c r="F44" s="8"/>
      <c r="G44" s="8"/>
      <c r="H44" s="8"/>
      <c r="I44" s="24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2"/>
      <c r="W44" s="147"/>
      <c r="X44" s="126"/>
    </row>
    <row r="45" spans="2:24" x14ac:dyDescent="0.25">
      <c r="B45" s="7" t="s">
        <v>28</v>
      </c>
      <c r="C45" s="8"/>
      <c r="D45" s="29">
        <f t="shared" ref="D45:K45" si="13">SUM(D46:D53)</f>
        <v>0</v>
      </c>
      <c r="E45" s="29">
        <f t="shared" si="13"/>
        <v>0</v>
      </c>
      <c r="F45" s="28">
        <f t="shared" si="13"/>
        <v>18.07</v>
      </c>
      <c r="G45" s="29">
        <f t="shared" si="13"/>
        <v>0</v>
      </c>
      <c r="H45" s="28">
        <f t="shared" si="13"/>
        <v>36.340000000000003</v>
      </c>
      <c r="I45" s="28">
        <f t="shared" si="13"/>
        <v>67.02000000000001</v>
      </c>
      <c r="J45" s="30">
        <f t="shared" si="13"/>
        <v>107.96</v>
      </c>
      <c r="K45" s="30">
        <f t="shared" si="13"/>
        <v>181.42000000000002</v>
      </c>
      <c r="L45" s="30">
        <f>SUM(L46:L53)</f>
        <v>136.44999999999999</v>
      </c>
      <c r="M45" s="30">
        <f t="shared" ref="M45:S45" si="14">SUM(M46:M53)</f>
        <v>277.25</v>
      </c>
      <c r="N45" s="30">
        <f t="shared" si="14"/>
        <v>279.36999999999995</v>
      </c>
      <c r="O45" s="30">
        <f t="shared" si="14"/>
        <v>510.99</v>
      </c>
      <c r="P45" s="30">
        <f t="shared" si="14"/>
        <v>640.99999999999989</v>
      </c>
      <c r="Q45" s="30">
        <f t="shared" si="14"/>
        <v>170.15399999999997</v>
      </c>
      <c r="R45" s="30">
        <f t="shared" si="14"/>
        <v>992.00000000000011</v>
      </c>
      <c r="S45" s="30">
        <f t="shared" si="14"/>
        <v>1497.5000000000002</v>
      </c>
      <c r="T45" s="30">
        <f>SUM(T46:T53)</f>
        <v>1610.0000000000005</v>
      </c>
      <c r="U45" s="30">
        <f>SUM(U46:U53)</f>
        <v>1659.9937894851123</v>
      </c>
      <c r="V45" s="120">
        <f>SUM(V46:V53)</f>
        <v>1162.7029339355659</v>
      </c>
      <c r="W45" s="145"/>
      <c r="X45" s="126"/>
    </row>
    <row r="46" spans="2:24" x14ac:dyDescent="0.25">
      <c r="B46" s="7"/>
      <c r="C46" s="8" t="s">
        <v>10</v>
      </c>
      <c r="D46" s="20" t="s">
        <v>0</v>
      </c>
      <c r="E46" s="20" t="s">
        <v>0</v>
      </c>
      <c r="F46" s="20" t="s">
        <v>0</v>
      </c>
      <c r="G46" s="20" t="s">
        <v>0</v>
      </c>
      <c r="H46" s="20" t="s">
        <v>0</v>
      </c>
      <c r="I46" s="1">
        <v>0.31</v>
      </c>
      <c r="J46" s="21">
        <v>0.22</v>
      </c>
      <c r="K46" s="21">
        <v>0.67</v>
      </c>
      <c r="L46" s="21">
        <v>0.28000000000000003</v>
      </c>
      <c r="M46" s="21" t="s">
        <v>0</v>
      </c>
      <c r="N46" s="21" t="s">
        <v>0</v>
      </c>
      <c r="O46" s="21" t="s">
        <v>0</v>
      </c>
      <c r="P46" s="21" t="s">
        <v>0</v>
      </c>
      <c r="Q46" s="21" t="s">
        <v>0</v>
      </c>
      <c r="R46" s="21" t="s">
        <v>0</v>
      </c>
      <c r="S46" s="21" t="s">
        <v>0</v>
      </c>
      <c r="T46" s="21" t="s">
        <v>0</v>
      </c>
      <c r="U46" s="21" t="s">
        <v>0</v>
      </c>
      <c r="V46" s="22" t="s">
        <v>0</v>
      </c>
      <c r="W46" s="147"/>
      <c r="X46" s="126"/>
    </row>
    <row r="47" spans="2:24" x14ac:dyDescent="0.25">
      <c r="B47" s="7"/>
      <c r="C47" s="8" t="s">
        <v>11</v>
      </c>
      <c r="D47" s="20" t="s">
        <v>0</v>
      </c>
      <c r="E47" s="20" t="s">
        <v>0</v>
      </c>
      <c r="F47" s="20" t="s">
        <v>0</v>
      </c>
      <c r="G47" s="20" t="s">
        <v>0</v>
      </c>
      <c r="H47" s="8">
        <v>2.15</v>
      </c>
      <c r="I47" s="1">
        <v>0.5</v>
      </c>
      <c r="J47" s="21">
        <v>0.7</v>
      </c>
      <c r="K47" s="21">
        <v>1.21</v>
      </c>
      <c r="L47" s="21">
        <v>0.88</v>
      </c>
      <c r="M47" s="21">
        <v>1</v>
      </c>
      <c r="N47" s="21" t="s">
        <v>0</v>
      </c>
      <c r="O47" s="21">
        <v>2</v>
      </c>
      <c r="P47" s="21" t="s">
        <v>0</v>
      </c>
      <c r="Q47" s="21" t="s">
        <v>0</v>
      </c>
      <c r="R47" s="21">
        <v>4</v>
      </c>
      <c r="S47" s="21" t="s">
        <v>0</v>
      </c>
      <c r="T47" s="21" t="s">
        <v>0</v>
      </c>
      <c r="U47" s="21" t="s">
        <v>0</v>
      </c>
      <c r="V47" s="22" t="s">
        <v>0</v>
      </c>
      <c r="W47" s="147"/>
      <c r="X47" s="126"/>
    </row>
    <row r="48" spans="2:24" x14ac:dyDescent="0.25">
      <c r="B48" s="7"/>
      <c r="C48" s="8" t="s">
        <v>12</v>
      </c>
      <c r="D48" s="20" t="s">
        <v>0</v>
      </c>
      <c r="E48" s="20" t="s">
        <v>0</v>
      </c>
      <c r="F48" s="20" t="s">
        <v>0</v>
      </c>
      <c r="G48" s="20" t="s">
        <v>0</v>
      </c>
      <c r="H48" s="8"/>
      <c r="I48" s="1">
        <v>3.8</v>
      </c>
      <c r="J48" s="21">
        <v>0.32</v>
      </c>
      <c r="K48" s="21">
        <v>1.1000000000000001</v>
      </c>
      <c r="L48" s="21">
        <v>0.4</v>
      </c>
      <c r="M48" s="21" t="s">
        <v>0</v>
      </c>
      <c r="N48" s="21">
        <v>14.5</v>
      </c>
      <c r="O48" s="21" t="s">
        <v>0</v>
      </c>
      <c r="P48" s="21" t="s">
        <v>0</v>
      </c>
      <c r="Q48" s="21" t="s">
        <v>0</v>
      </c>
      <c r="R48" s="21" t="s">
        <v>0</v>
      </c>
      <c r="S48" s="21" t="s">
        <v>0</v>
      </c>
      <c r="T48" s="21" t="s">
        <v>0</v>
      </c>
      <c r="U48" s="21" t="s">
        <v>0</v>
      </c>
      <c r="V48" s="22" t="s">
        <v>0</v>
      </c>
      <c r="W48" s="147"/>
      <c r="X48" s="126"/>
    </row>
    <row r="49" spans="2:24" x14ac:dyDescent="0.25">
      <c r="B49" s="7"/>
      <c r="C49" s="8" t="s">
        <v>9</v>
      </c>
      <c r="D49" s="20" t="s">
        <v>0</v>
      </c>
      <c r="E49" s="20" t="s">
        <v>0</v>
      </c>
      <c r="F49" s="20" t="s">
        <v>0</v>
      </c>
      <c r="G49" s="20" t="s">
        <v>0</v>
      </c>
      <c r="H49" s="8">
        <v>0.19</v>
      </c>
      <c r="I49" s="31" t="s">
        <v>0</v>
      </c>
      <c r="J49" s="21" t="s">
        <v>0</v>
      </c>
      <c r="K49" s="21">
        <v>1.28</v>
      </c>
      <c r="L49" s="21" t="s">
        <v>0</v>
      </c>
      <c r="M49" s="21" t="s">
        <v>0</v>
      </c>
      <c r="N49" s="21" t="s">
        <v>0</v>
      </c>
      <c r="O49" s="21">
        <v>70.989999999999995</v>
      </c>
      <c r="P49" s="21" t="s">
        <v>0</v>
      </c>
      <c r="Q49" s="21" t="s">
        <v>0</v>
      </c>
      <c r="R49" s="21">
        <v>1</v>
      </c>
      <c r="S49" s="21" t="s">
        <v>0</v>
      </c>
      <c r="T49" s="21" t="s">
        <v>0</v>
      </c>
      <c r="U49" s="21" t="s">
        <v>0</v>
      </c>
      <c r="V49" s="22" t="s">
        <v>0</v>
      </c>
      <c r="W49" s="147"/>
      <c r="X49" s="126"/>
    </row>
    <row r="50" spans="2:24" x14ac:dyDescent="0.25">
      <c r="B50" s="7"/>
      <c r="C50" s="8" t="s">
        <v>13</v>
      </c>
      <c r="D50" s="20" t="s">
        <v>0</v>
      </c>
      <c r="E50" s="20" t="s">
        <v>0</v>
      </c>
      <c r="F50" s="20" t="s">
        <v>0</v>
      </c>
      <c r="G50" s="20" t="s">
        <v>0</v>
      </c>
      <c r="H50" s="8">
        <v>3.81</v>
      </c>
      <c r="I50" s="1">
        <v>8.9</v>
      </c>
      <c r="J50" s="21">
        <v>0.49</v>
      </c>
      <c r="K50" s="21">
        <v>0</v>
      </c>
      <c r="L50" s="21">
        <v>0.6</v>
      </c>
      <c r="M50" s="21">
        <v>12.7</v>
      </c>
      <c r="N50" s="21">
        <v>10.130000000000004</v>
      </c>
      <c r="O50" s="21" t="s">
        <v>0</v>
      </c>
      <c r="P50" s="21" t="s">
        <v>0</v>
      </c>
      <c r="Q50" s="21" t="s">
        <v>0</v>
      </c>
      <c r="R50" s="21">
        <v>150.00000000000003</v>
      </c>
      <c r="S50" s="24">
        <v>700.00000000000011</v>
      </c>
      <c r="T50" s="52">
        <v>800.00000000000023</v>
      </c>
      <c r="U50" s="52">
        <v>847.753708011448</v>
      </c>
      <c r="V50" s="48">
        <v>625</v>
      </c>
      <c r="W50" s="53"/>
      <c r="X50" s="126"/>
    </row>
    <row r="51" spans="2:24" x14ac:dyDescent="0.25">
      <c r="B51" s="7"/>
      <c r="C51" s="8" t="s">
        <v>22</v>
      </c>
      <c r="D51" s="20" t="s">
        <v>0</v>
      </c>
      <c r="E51" s="20" t="s">
        <v>0</v>
      </c>
      <c r="F51" s="20" t="s">
        <v>0</v>
      </c>
      <c r="G51" s="20" t="s">
        <v>0</v>
      </c>
      <c r="H51" s="20" t="s">
        <v>0</v>
      </c>
      <c r="I51" s="1">
        <v>1.0900000000000001</v>
      </c>
      <c r="J51" s="21">
        <v>1.03</v>
      </c>
      <c r="K51" s="21">
        <v>14.14</v>
      </c>
      <c r="L51" s="21">
        <v>1.29</v>
      </c>
      <c r="M51" s="21" t="s">
        <v>0</v>
      </c>
      <c r="N51" s="21">
        <v>3</v>
      </c>
      <c r="O51" s="21" t="s">
        <v>0</v>
      </c>
      <c r="P51" s="21" t="s">
        <v>0</v>
      </c>
      <c r="Q51" s="21" t="s">
        <v>0</v>
      </c>
      <c r="R51" s="21">
        <v>200.00000000000006</v>
      </c>
      <c r="S51" s="21" t="s">
        <v>0</v>
      </c>
      <c r="T51" s="21" t="s">
        <v>0</v>
      </c>
      <c r="U51" s="21" t="s">
        <v>0</v>
      </c>
      <c r="V51" s="22" t="s">
        <v>0</v>
      </c>
      <c r="W51" s="147"/>
      <c r="X51" s="126"/>
    </row>
    <row r="52" spans="2:24" x14ac:dyDescent="0.25">
      <c r="B52" s="7"/>
      <c r="C52" s="8" t="s">
        <v>15</v>
      </c>
      <c r="D52" s="20" t="s">
        <v>0</v>
      </c>
      <c r="E52" s="20" t="s">
        <v>0</v>
      </c>
      <c r="F52" s="20" t="s">
        <v>0</v>
      </c>
      <c r="G52" s="20" t="s">
        <v>0</v>
      </c>
      <c r="H52" s="8">
        <v>0.02</v>
      </c>
      <c r="I52" s="1">
        <v>0.47</v>
      </c>
      <c r="J52" s="21">
        <v>0.09</v>
      </c>
      <c r="K52" s="21">
        <v>1.18</v>
      </c>
      <c r="L52" s="21">
        <v>0.12</v>
      </c>
      <c r="M52" s="21" t="s">
        <v>0</v>
      </c>
      <c r="N52" s="21" t="s">
        <v>0</v>
      </c>
      <c r="O52" s="21" t="s">
        <v>0</v>
      </c>
      <c r="P52" s="21" t="s">
        <v>0</v>
      </c>
      <c r="Q52" s="21" t="s">
        <v>0</v>
      </c>
      <c r="R52" s="21" t="s">
        <v>0</v>
      </c>
      <c r="S52" s="21" t="s">
        <v>0</v>
      </c>
      <c r="T52" s="21" t="s">
        <v>0</v>
      </c>
      <c r="U52" s="21" t="s">
        <v>0</v>
      </c>
      <c r="V52" s="22" t="s">
        <v>0</v>
      </c>
      <c r="W52" s="147"/>
      <c r="X52" s="126"/>
    </row>
    <row r="53" spans="2:24" x14ac:dyDescent="0.25">
      <c r="B53" s="7"/>
      <c r="C53" s="8" t="s">
        <v>16</v>
      </c>
      <c r="D53" s="20" t="s">
        <v>0</v>
      </c>
      <c r="E53" s="20" t="s">
        <v>0</v>
      </c>
      <c r="F53" s="8">
        <v>18.07</v>
      </c>
      <c r="G53" s="20" t="s">
        <v>0</v>
      </c>
      <c r="H53" s="8">
        <v>30.17</v>
      </c>
      <c r="I53" s="1">
        <v>51.95</v>
      </c>
      <c r="J53" s="21">
        <v>105.11</v>
      </c>
      <c r="K53" s="21">
        <v>161.84</v>
      </c>
      <c r="L53" s="21">
        <v>132.88</v>
      </c>
      <c r="M53" s="21">
        <v>263.55</v>
      </c>
      <c r="N53" s="21">
        <v>251.73999999999992</v>
      </c>
      <c r="O53" s="21">
        <v>438</v>
      </c>
      <c r="P53" s="21">
        <v>640.99999999999989</v>
      </c>
      <c r="Q53" s="44">
        <v>170.15399999999997</v>
      </c>
      <c r="R53" s="44">
        <v>637</v>
      </c>
      <c r="S53" s="52">
        <v>797.50000000000011</v>
      </c>
      <c r="T53" s="52">
        <v>810.00000000000023</v>
      </c>
      <c r="U53" s="52">
        <v>812.24008147366442</v>
      </c>
      <c r="V53" s="48">
        <v>537.70293393556585</v>
      </c>
      <c r="W53" s="53"/>
      <c r="X53" s="126"/>
    </row>
    <row r="54" spans="2:24" x14ac:dyDescent="0.25">
      <c r="B54" s="7"/>
      <c r="C54" s="8"/>
      <c r="D54" s="8"/>
      <c r="E54" s="8"/>
      <c r="F54" s="8"/>
      <c r="G54" s="8"/>
      <c r="H54" s="8"/>
      <c r="I54" s="24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2"/>
      <c r="W54" s="147"/>
      <c r="X54" s="126"/>
    </row>
    <row r="55" spans="2:24" x14ac:dyDescent="0.25">
      <c r="B55" s="7" t="s">
        <v>29</v>
      </c>
      <c r="C55" s="8"/>
      <c r="D55" s="29">
        <f t="shared" ref="D55:V55" si="15">SUM(D56)</f>
        <v>51</v>
      </c>
      <c r="E55" s="29">
        <f t="shared" si="15"/>
        <v>35</v>
      </c>
      <c r="F55" s="28">
        <f t="shared" si="15"/>
        <v>49.11</v>
      </c>
      <c r="G55" s="29">
        <f t="shared" si="15"/>
        <v>16.2</v>
      </c>
      <c r="H55" s="29">
        <f t="shared" si="15"/>
        <v>134.13</v>
      </c>
      <c r="I55" s="29">
        <f t="shared" si="15"/>
        <v>135.69999999999999</v>
      </c>
      <c r="J55" s="30">
        <f t="shared" si="15"/>
        <v>115.25</v>
      </c>
      <c r="K55" s="30">
        <f t="shared" si="15"/>
        <v>153.68</v>
      </c>
      <c r="L55" s="30">
        <f t="shared" si="15"/>
        <v>247.34</v>
      </c>
      <c r="M55" s="30">
        <f t="shared" si="15"/>
        <v>726.38</v>
      </c>
      <c r="N55" s="30">
        <f t="shared" si="15"/>
        <v>1122.2909099999997</v>
      </c>
      <c r="O55" s="30">
        <f t="shared" si="15"/>
        <v>1143.9100000000001</v>
      </c>
      <c r="P55" s="30">
        <f t="shared" si="15"/>
        <v>1222.0046</v>
      </c>
      <c r="Q55" s="30">
        <f t="shared" si="15"/>
        <v>1443.9525000000012</v>
      </c>
      <c r="R55" s="30">
        <f t="shared" si="15"/>
        <v>3386.834999999995</v>
      </c>
      <c r="S55" s="30">
        <f t="shared" si="15"/>
        <v>3704.0489999999968</v>
      </c>
      <c r="T55" s="30">
        <f t="shared" si="15"/>
        <v>3454.0925688889233</v>
      </c>
      <c r="U55" s="30">
        <f t="shared" si="15"/>
        <v>4111.7856050000019</v>
      </c>
      <c r="V55" s="120">
        <f t="shared" si="15"/>
        <v>3741.1752019999999</v>
      </c>
      <c r="W55" s="145"/>
      <c r="X55" s="126"/>
    </row>
    <row r="56" spans="2:24" x14ac:dyDescent="0.25">
      <c r="B56" s="7"/>
      <c r="C56" s="8" t="s">
        <v>16</v>
      </c>
      <c r="D56" s="23">
        <v>51</v>
      </c>
      <c r="E56" s="23">
        <v>35</v>
      </c>
      <c r="F56" s="8">
        <v>49.11</v>
      </c>
      <c r="G56" s="23">
        <v>16.2</v>
      </c>
      <c r="H56" s="23">
        <v>134.13</v>
      </c>
      <c r="I56" s="32">
        <v>135.69999999999999</v>
      </c>
      <c r="J56" s="21">
        <v>115.25</v>
      </c>
      <c r="K56" s="21">
        <v>153.68</v>
      </c>
      <c r="L56" s="21">
        <v>247.34</v>
      </c>
      <c r="M56" s="21">
        <v>726.38</v>
      </c>
      <c r="N56" s="21">
        <v>1122.2909099999997</v>
      </c>
      <c r="O56" s="21">
        <v>1143.9100000000001</v>
      </c>
      <c r="P56" s="21">
        <v>1222.0046</v>
      </c>
      <c r="Q56" s="44">
        <v>1443.9525000000012</v>
      </c>
      <c r="R56" s="44">
        <v>3386.834999999995</v>
      </c>
      <c r="S56" s="52">
        <v>3704.0489999999968</v>
      </c>
      <c r="T56" s="52">
        <v>3454.0925688889233</v>
      </c>
      <c r="U56" s="52">
        <v>4111.7856050000019</v>
      </c>
      <c r="V56" s="48">
        <v>3741.1752019999999</v>
      </c>
      <c r="W56" s="53"/>
      <c r="X56" s="126"/>
    </row>
    <row r="57" spans="2:24" x14ac:dyDescent="0.25">
      <c r="B57" s="7"/>
      <c r="C57" s="8"/>
      <c r="D57" s="8"/>
      <c r="E57" s="8"/>
      <c r="F57" s="8"/>
      <c r="G57" s="8"/>
      <c r="H57" s="8"/>
      <c r="I57" s="2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2"/>
      <c r="W57" s="147"/>
      <c r="X57" s="126"/>
    </row>
    <row r="58" spans="2:24" x14ac:dyDescent="0.25">
      <c r="B58" s="7" t="s">
        <v>49</v>
      </c>
      <c r="C58" s="8"/>
      <c r="D58" s="29">
        <f t="shared" ref="D58:K58" si="16">SUM(D59:D62)</f>
        <v>18.68</v>
      </c>
      <c r="E58" s="29">
        <f t="shared" si="16"/>
        <v>14.6</v>
      </c>
      <c r="F58" s="28">
        <f t="shared" si="16"/>
        <v>60.63</v>
      </c>
      <c r="G58" s="29">
        <f t="shared" si="16"/>
        <v>43.7</v>
      </c>
      <c r="H58" s="28">
        <f t="shared" si="16"/>
        <v>67.61</v>
      </c>
      <c r="I58" s="28">
        <f t="shared" si="16"/>
        <v>79.039999999999992</v>
      </c>
      <c r="J58" s="30">
        <f t="shared" si="16"/>
        <v>34.47</v>
      </c>
      <c r="K58" s="30">
        <f t="shared" si="16"/>
        <v>38.67</v>
      </c>
      <c r="L58" s="30">
        <f t="shared" ref="L58:T58" si="17">SUM(L59:L62)</f>
        <v>47.13</v>
      </c>
      <c r="M58" s="30">
        <f t="shared" si="17"/>
        <v>112.07</v>
      </c>
      <c r="N58" s="30">
        <f t="shared" si="17"/>
        <v>109.55999999999997</v>
      </c>
      <c r="O58" s="30">
        <f t="shared" si="17"/>
        <v>148</v>
      </c>
      <c r="P58" s="30">
        <f t="shared" si="17"/>
        <v>197.69999999999996</v>
      </c>
      <c r="Q58" s="30">
        <f t="shared" si="17"/>
        <v>269.10010999999992</v>
      </c>
      <c r="R58" s="30">
        <f t="shared" si="17"/>
        <v>258.98689999999971</v>
      </c>
      <c r="S58" s="30">
        <f t="shared" si="17"/>
        <v>246.99999999999989</v>
      </c>
      <c r="T58" s="30">
        <f t="shared" si="17"/>
        <v>286</v>
      </c>
      <c r="U58" s="30">
        <f>SUM(U59:U62)</f>
        <v>378.86200000000002</v>
      </c>
      <c r="V58" s="120">
        <f>SUM(V59:V62)</f>
        <v>437.875</v>
      </c>
      <c r="W58" s="145"/>
      <c r="X58" s="126"/>
    </row>
    <row r="59" spans="2:24" x14ac:dyDescent="0.25">
      <c r="B59" s="7"/>
      <c r="C59" s="8" t="s">
        <v>50</v>
      </c>
      <c r="D59" s="20" t="s">
        <v>0</v>
      </c>
      <c r="E59" s="20" t="s">
        <v>0</v>
      </c>
      <c r="F59" s="20" t="s">
        <v>0</v>
      </c>
      <c r="G59" s="32" t="s">
        <v>0</v>
      </c>
      <c r="H59" s="32" t="s">
        <v>0</v>
      </c>
      <c r="I59" s="32">
        <v>0.46</v>
      </c>
      <c r="J59" s="21">
        <v>0</v>
      </c>
      <c r="K59" s="21" t="s">
        <v>0</v>
      </c>
      <c r="L59" s="21" t="s">
        <v>0</v>
      </c>
      <c r="M59" s="21" t="s">
        <v>0</v>
      </c>
      <c r="N59" s="21" t="s">
        <v>0</v>
      </c>
      <c r="O59" s="21" t="s">
        <v>0</v>
      </c>
      <c r="P59" s="21" t="s">
        <v>0</v>
      </c>
      <c r="Q59" s="21" t="s">
        <v>0</v>
      </c>
      <c r="R59" s="21" t="s">
        <v>0</v>
      </c>
      <c r="S59" s="21" t="s">
        <v>0</v>
      </c>
      <c r="T59" s="21" t="s">
        <v>0</v>
      </c>
      <c r="U59" s="21" t="s">
        <v>0</v>
      </c>
      <c r="V59" s="22" t="s">
        <v>0</v>
      </c>
      <c r="W59" s="147"/>
      <c r="X59" s="126"/>
    </row>
    <row r="60" spans="2:24" x14ac:dyDescent="0.25">
      <c r="B60" s="7"/>
      <c r="C60" s="8" t="s">
        <v>13</v>
      </c>
      <c r="D60" s="20"/>
      <c r="E60" s="20"/>
      <c r="F60" s="20"/>
      <c r="G60" s="32"/>
      <c r="H60" s="32"/>
      <c r="I60" s="32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2">
        <v>102.083</v>
      </c>
      <c r="W60" s="147"/>
      <c r="X60" s="126"/>
    </row>
    <row r="61" spans="2:24" x14ac:dyDescent="0.25">
      <c r="B61" s="7"/>
      <c r="C61" s="8" t="s">
        <v>9</v>
      </c>
      <c r="D61" s="20"/>
      <c r="E61" s="20"/>
      <c r="F61" s="20"/>
      <c r="G61" s="32"/>
      <c r="H61" s="32"/>
      <c r="I61" s="32" t="s">
        <v>0</v>
      </c>
      <c r="J61" s="21" t="s">
        <v>0</v>
      </c>
      <c r="K61" s="21">
        <v>0.28999999999999998</v>
      </c>
      <c r="L61" s="21" t="s">
        <v>0</v>
      </c>
      <c r="M61" s="21" t="s">
        <v>0</v>
      </c>
      <c r="N61" s="21" t="s">
        <v>0</v>
      </c>
      <c r="O61" s="21" t="s">
        <v>0</v>
      </c>
      <c r="P61" s="21" t="s">
        <v>0</v>
      </c>
      <c r="Q61" s="21" t="s">
        <v>0</v>
      </c>
      <c r="R61" s="21" t="s">
        <v>0</v>
      </c>
      <c r="S61" s="21" t="s">
        <v>0</v>
      </c>
      <c r="T61" s="21" t="s">
        <v>0</v>
      </c>
      <c r="U61" s="21">
        <v>84.456999999999994</v>
      </c>
      <c r="V61" s="22">
        <v>10.580000000000002</v>
      </c>
      <c r="W61" s="147"/>
      <c r="X61" s="126"/>
    </row>
    <row r="62" spans="2:24" x14ac:dyDescent="0.25">
      <c r="B62" s="7"/>
      <c r="C62" s="8" t="s">
        <v>16</v>
      </c>
      <c r="D62" s="8">
        <v>18.68</v>
      </c>
      <c r="E62" s="23">
        <v>14.6</v>
      </c>
      <c r="F62" s="8">
        <v>60.63</v>
      </c>
      <c r="G62" s="23">
        <v>43.7</v>
      </c>
      <c r="H62" s="8">
        <v>67.61</v>
      </c>
      <c r="I62" s="32">
        <v>78.58</v>
      </c>
      <c r="J62" s="21">
        <v>34.47</v>
      </c>
      <c r="K62" s="21">
        <v>38.380000000000003</v>
      </c>
      <c r="L62" s="21">
        <v>47.13</v>
      </c>
      <c r="M62" s="21">
        <v>112.07</v>
      </c>
      <c r="N62" s="21">
        <v>109.55999999999997</v>
      </c>
      <c r="O62" s="21">
        <v>148</v>
      </c>
      <c r="P62" s="21">
        <v>197.69999999999996</v>
      </c>
      <c r="Q62" s="44">
        <v>269.10010999999992</v>
      </c>
      <c r="R62" s="44">
        <v>258.98689999999971</v>
      </c>
      <c r="S62" s="52">
        <v>246.99999999999989</v>
      </c>
      <c r="T62" s="52">
        <v>286</v>
      </c>
      <c r="U62" s="52">
        <v>294.40500000000003</v>
      </c>
      <c r="V62" s="48">
        <v>325.21199999999999</v>
      </c>
      <c r="W62" s="53"/>
      <c r="X62" s="126"/>
    </row>
    <row r="63" spans="2:24" x14ac:dyDescent="0.25">
      <c r="B63" s="7"/>
      <c r="C63" s="8"/>
      <c r="D63" s="8"/>
      <c r="E63" s="8"/>
      <c r="F63" s="8"/>
      <c r="G63" s="8"/>
      <c r="H63" s="8"/>
      <c r="I63" s="24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2"/>
      <c r="W63" s="147"/>
      <c r="X63" s="126"/>
    </row>
    <row r="64" spans="2:24" x14ac:dyDescent="0.25">
      <c r="B64" s="7" t="s">
        <v>30</v>
      </c>
      <c r="C64" s="8"/>
      <c r="D64" s="29">
        <f t="shared" ref="D64:L64" si="18">SUM(D66:D68)</f>
        <v>111.18</v>
      </c>
      <c r="E64" s="29">
        <f t="shared" si="18"/>
        <v>9.4</v>
      </c>
      <c r="F64" s="29">
        <f t="shared" si="18"/>
        <v>3.77</v>
      </c>
      <c r="G64" s="29">
        <f t="shared" si="18"/>
        <v>51.33</v>
      </c>
      <c r="H64" s="29">
        <f t="shared" si="18"/>
        <v>130.06</v>
      </c>
      <c r="I64" s="29">
        <f t="shared" si="18"/>
        <v>300.66000000000003</v>
      </c>
      <c r="J64" s="30">
        <f t="shared" si="18"/>
        <v>132.85</v>
      </c>
      <c r="K64" s="30">
        <f t="shared" si="18"/>
        <v>18</v>
      </c>
      <c r="L64" s="30">
        <f t="shared" si="18"/>
        <v>76.680000000000007</v>
      </c>
      <c r="M64" s="30">
        <f>SUM(M66:M66)</f>
        <v>963.8</v>
      </c>
      <c r="N64" s="30">
        <f>SUM(N66:N66)</f>
        <v>142.2491</v>
      </c>
      <c r="O64" s="30">
        <f t="shared" ref="O64:U64" si="19">SUM(O65:O68)</f>
        <v>230.59</v>
      </c>
      <c r="P64" s="30">
        <f t="shared" si="19"/>
        <v>491.59577777777776</v>
      </c>
      <c r="Q64" s="30">
        <f t="shared" si="19"/>
        <v>389.77749999999997</v>
      </c>
      <c r="R64" s="30">
        <f t="shared" si="19"/>
        <v>304.63799999999998</v>
      </c>
      <c r="S64" s="30">
        <f t="shared" si="19"/>
        <v>837.79971999999987</v>
      </c>
      <c r="T64" s="30">
        <f t="shared" si="19"/>
        <v>828.78099999999984</v>
      </c>
      <c r="U64" s="30">
        <f t="shared" si="19"/>
        <v>1182.8947999999996</v>
      </c>
      <c r="V64" s="120">
        <f t="shared" ref="V64" si="20">SUM(V65:V68)</f>
        <v>397.32100000000003</v>
      </c>
      <c r="W64" s="145"/>
      <c r="X64" s="126"/>
    </row>
    <row r="65" spans="2:24" x14ac:dyDescent="0.25">
      <c r="B65" s="7"/>
      <c r="C65" s="8" t="s">
        <v>60</v>
      </c>
      <c r="D65" s="29"/>
      <c r="E65" s="29"/>
      <c r="F65" s="29"/>
      <c r="G65" s="32" t="s">
        <v>0</v>
      </c>
      <c r="H65" s="32" t="s">
        <v>0</v>
      </c>
      <c r="I65" s="32" t="s">
        <v>0</v>
      </c>
      <c r="J65" s="21" t="s">
        <v>0</v>
      </c>
      <c r="K65" s="21" t="s">
        <v>0</v>
      </c>
      <c r="L65" s="21" t="s">
        <v>0</v>
      </c>
      <c r="M65" s="21" t="s">
        <v>0</v>
      </c>
      <c r="N65" s="21" t="s">
        <v>0</v>
      </c>
      <c r="O65" s="21">
        <v>15.4</v>
      </c>
      <c r="P65" s="41">
        <v>4.0999999999999996</v>
      </c>
      <c r="Q65" s="44">
        <v>3.07</v>
      </c>
      <c r="R65" s="44">
        <v>1.5799999999999998</v>
      </c>
      <c r="S65" s="47" t="s">
        <v>0</v>
      </c>
      <c r="T65" s="52">
        <v>1.55</v>
      </c>
      <c r="U65" s="52" t="s">
        <v>0</v>
      </c>
      <c r="V65" s="48" t="s">
        <v>0</v>
      </c>
      <c r="W65" s="53"/>
      <c r="X65" s="126"/>
    </row>
    <row r="66" spans="2:24" x14ac:dyDescent="0.25">
      <c r="B66" s="7"/>
      <c r="C66" s="8" t="s">
        <v>2</v>
      </c>
      <c r="D66" s="23">
        <v>110.64</v>
      </c>
      <c r="E66" s="23">
        <v>9</v>
      </c>
      <c r="F66" s="23">
        <v>3</v>
      </c>
      <c r="G66" s="8">
        <v>50.87</v>
      </c>
      <c r="H66" s="8">
        <v>130.06</v>
      </c>
      <c r="I66" s="32">
        <v>300.66000000000003</v>
      </c>
      <c r="J66" s="21">
        <v>132.85</v>
      </c>
      <c r="K66" s="21">
        <v>18</v>
      </c>
      <c r="L66" s="21">
        <v>76.680000000000007</v>
      </c>
      <c r="M66" s="21">
        <v>963.8</v>
      </c>
      <c r="N66" s="21">
        <v>142.2491</v>
      </c>
      <c r="O66" s="21">
        <v>215.19</v>
      </c>
      <c r="P66" s="40">
        <v>487.49577777777773</v>
      </c>
      <c r="Q66" s="44">
        <v>386.70749999999998</v>
      </c>
      <c r="R66" s="44">
        <v>303.05799999999999</v>
      </c>
      <c r="S66" s="52">
        <v>836.78971999999987</v>
      </c>
      <c r="T66" s="52">
        <v>826.06599999999992</v>
      </c>
      <c r="U66" s="52">
        <v>1177.8747999999996</v>
      </c>
      <c r="V66" s="48">
        <v>393.57100000000003</v>
      </c>
      <c r="W66" s="53"/>
      <c r="X66" s="126"/>
    </row>
    <row r="67" spans="2:24" x14ac:dyDescent="0.25">
      <c r="B67" s="7"/>
      <c r="C67" s="8" t="s">
        <v>9</v>
      </c>
      <c r="D67" s="32" t="s">
        <v>0</v>
      </c>
      <c r="E67" s="32" t="s">
        <v>0</v>
      </c>
      <c r="F67" s="23"/>
      <c r="G67" s="8"/>
      <c r="H67" s="20" t="s">
        <v>0</v>
      </c>
      <c r="I67" s="32" t="s">
        <v>0</v>
      </c>
      <c r="J67" s="21" t="s">
        <v>0</v>
      </c>
      <c r="K67" s="21" t="s">
        <v>0</v>
      </c>
      <c r="L67" s="21" t="s">
        <v>0</v>
      </c>
      <c r="M67" s="21" t="s">
        <v>0</v>
      </c>
      <c r="N67" s="21" t="s">
        <v>0</v>
      </c>
      <c r="O67" s="21" t="s">
        <v>0</v>
      </c>
      <c r="P67" s="21" t="s">
        <v>0</v>
      </c>
      <c r="Q67" s="21" t="s">
        <v>0</v>
      </c>
      <c r="R67" s="21" t="s">
        <v>0</v>
      </c>
      <c r="S67" s="21" t="s">
        <v>0</v>
      </c>
      <c r="T67" s="21" t="s">
        <v>0</v>
      </c>
      <c r="U67" s="21" t="s">
        <v>0</v>
      </c>
      <c r="V67" s="22" t="s">
        <v>0</v>
      </c>
      <c r="W67" s="147"/>
      <c r="X67" s="126"/>
    </row>
    <row r="68" spans="2:24" x14ac:dyDescent="0.25">
      <c r="B68" s="7"/>
      <c r="C68" s="8" t="s">
        <v>15</v>
      </c>
      <c r="D68" s="23">
        <v>0.54</v>
      </c>
      <c r="E68" s="23">
        <v>0.4</v>
      </c>
      <c r="F68" s="8">
        <v>0.77</v>
      </c>
      <c r="G68" s="8">
        <v>0.46</v>
      </c>
      <c r="H68" s="20" t="s">
        <v>0</v>
      </c>
      <c r="I68" s="32" t="s">
        <v>0</v>
      </c>
      <c r="J68" s="21" t="s">
        <v>0</v>
      </c>
      <c r="K68" s="21" t="s">
        <v>0</v>
      </c>
      <c r="L68" s="21" t="s">
        <v>0</v>
      </c>
      <c r="M68" s="21" t="s">
        <v>0</v>
      </c>
      <c r="N68" s="21" t="s">
        <v>0</v>
      </c>
      <c r="O68" s="21" t="s">
        <v>0</v>
      </c>
      <c r="P68" s="21" t="s">
        <v>0</v>
      </c>
      <c r="Q68" s="21" t="s">
        <v>0</v>
      </c>
      <c r="R68" s="21" t="s">
        <v>0</v>
      </c>
      <c r="S68" s="24">
        <v>1.01</v>
      </c>
      <c r="T68" s="52">
        <v>1.165</v>
      </c>
      <c r="U68" s="52">
        <v>5.0199999999999996</v>
      </c>
      <c r="V68" s="48">
        <v>3.75</v>
      </c>
      <c r="W68" s="53"/>
      <c r="X68" s="126"/>
    </row>
    <row r="69" spans="2:24" x14ac:dyDescent="0.25">
      <c r="B69" s="7"/>
      <c r="C69" s="8"/>
      <c r="D69" s="8"/>
      <c r="E69" s="8"/>
      <c r="F69" s="8"/>
      <c r="G69" s="8"/>
      <c r="H69" s="8"/>
      <c r="I69" s="24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2"/>
      <c r="W69" s="147"/>
      <c r="X69" s="126"/>
    </row>
    <row r="70" spans="2:24" x14ac:dyDescent="0.25">
      <c r="B70" s="7" t="s">
        <v>51</v>
      </c>
      <c r="C70" s="8"/>
      <c r="D70" s="28">
        <f t="shared" ref="D70:P70" si="21">SUM(D71)</f>
        <v>930.01</v>
      </c>
      <c r="E70" s="25">
        <f t="shared" si="21"/>
        <v>1138.8699999999999</v>
      </c>
      <c r="F70" s="25">
        <f t="shared" si="21"/>
        <v>1219.03</v>
      </c>
      <c r="G70" s="25">
        <f t="shared" si="21"/>
        <v>1337.66</v>
      </c>
      <c r="H70" s="25">
        <f t="shared" si="21"/>
        <v>2119.4899999999998</v>
      </c>
      <c r="I70" s="25">
        <f t="shared" si="21"/>
        <v>1651.78</v>
      </c>
      <c r="J70" s="26">
        <f t="shared" si="21"/>
        <v>1758.05</v>
      </c>
      <c r="K70" s="26">
        <f t="shared" si="21"/>
        <v>2078.85</v>
      </c>
      <c r="L70" s="26">
        <f>SUM(L71)</f>
        <v>1757.93</v>
      </c>
      <c r="M70" s="26">
        <f t="shared" si="21"/>
        <v>1847.87</v>
      </c>
      <c r="N70" s="26">
        <f t="shared" si="21"/>
        <v>1967.0640091451892</v>
      </c>
      <c r="O70" s="26">
        <f t="shared" si="21"/>
        <v>3412.53</v>
      </c>
      <c r="P70" s="26">
        <f t="shared" si="21"/>
        <v>2126.9737399999999</v>
      </c>
      <c r="Q70" s="26">
        <f t="shared" ref="Q70:V70" si="22">SUM(Q71:Q72)</f>
        <v>1629.5272999999993</v>
      </c>
      <c r="R70" s="26">
        <f t="shared" si="22"/>
        <v>1214.7838299999926</v>
      </c>
      <c r="S70" s="26">
        <f t="shared" si="22"/>
        <v>2983.8222785795997</v>
      </c>
      <c r="T70" s="26">
        <f t="shared" si="22"/>
        <v>2757.2186000000061</v>
      </c>
      <c r="U70" s="26">
        <f t="shared" si="22"/>
        <v>3190.454999999984</v>
      </c>
      <c r="V70" s="119">
        <f t="shared" si="22"/>
        <v>3198.290085909091</v>
      </c>
      <c r="W70" s="149"/>
      <c r="X70" s="126"/>
    </row>
    <row r="71" spans="2:24" x14ac:dyDescent="0.25">
      <c r="B71" s="7"/>
      <c r="C71" s="8" t="s">
        <v>16</v>
      </c>
      <c r="D71" s="8">
        <v>930.01</v>
      </c>
      <c r="E71" s="24">
        <v>1138.8699999999999</v>
      </c>
      <c r="F71" s="24">
        <v>1219.03</v>
      </c>
      <c r="G71" s="24">
        <v>1337.66</v>
      </c>
      <c r="H71" s="24">
        <v>2119.4899999999998</v>
      </c>
      <c r="I71" s="24">
        <v>1651.78</v>
      </c>
      <c r="J71" s="21">
        <v>1758.05</v>
      </c>
      <c r="K71" s="21">
        <v>2078.85</v>
      </c>
      <c r="L71" s="21">
        <v>1757.93</v>
      </c>
      <c r="M71" s="21">
        <v>1847.87</v>
      </c>
      <c r="N71" s="21">
        <v>1967.0640091451892</v>
      </c>
      <c r="O71" s="21">
        <v>3412.53</v>
      </c>
      <c r="P71" s="21">
        <v>2126.9737399999999</v>
      </c>
      <c r="Q71" s="44">
        <v>1614.7415999999994</v>
      </c>
      <c r="R71" s="44">
        <v>1177.5480999999925</v>
      </c>
      <c r="S71" s="52">
        <v>2262.9622789795994</v>
      </c>
      <c r="T71" s="52">
        <v>2687.6235000000061</v>
      </c>
      <c r="U71" s="52">
        <v>3000.0849999999832</v>
      </c>
      <c r="V71" s="48">
        <v>3198.290085909091</v>
      </c>
      <c r="W71" s="53"/>
      <c r="X71" s="126"/>
    </row>
    <row r="72" spans="2:24" x14ac:dyDescent="0.25">
      <c r="B72" s="7"/>
      <c r="C72" s="8" t="s">
        <v>9</v>
      </c>
      <c r="D72" s="32" t="s">
        <v>0</v>
      </c>
      <c r="E72" s="32" t="s">
        <v>0</v>
      </c>
      <c r="F72" s="23"/>
      <c r="G72" s="8"/>
      <c r="H72" s="20" t="s">
        <v>0</v>
      </c>
      <c r="I72" s="32" t="s">
        <v>0</v>
      </c>
      <c r="J72" s="21" t="s">
        <v>0</v>
      </c>
      <c r="K72" s="21" t="s">
        <v>0</v>
      </c>
      <c r="L72" s="21" t="s">
        <v>0</v>
      </c>
      <c r="M72" s="21" t="s">
        <v>0</v>
      </c>
      <c r="N72" s="21" t="s">
        <v>0</v>
      </c>
      <c r="O72" s="21" t="s">
        <v>0</v>
      </c>
      <c r="P72" s="21" t="s">
        <v>0</v>
      </c>
      <c r="Q72" s="44">
        <v>14.7857</v>
      </c>
      <c r="R72" s="44">
        <v>37.235730000000004</v>
      </c>
      <c r="S72" s="52">
        <v>720.85999960000015</v>
      </c>
      <c r="T72" s="52">
        <v>69.595100000000002</v>
      </c>
      <c r="U72" s="52">
        <v>190.37000000000074</v>
      </c>
      <c r="V72" s="48"/>
      <c r="W72" s="53"/>
      <c r="X72" s="126"/>
    </row>
    <row r="73" spans="2:24" x14ac:dyDescent="0.25">
      <c r="B73" s="7"/>
      <c r="C73" s="8"/>
      <c r="D73" s="8"/>
      <c r="E73" s="8"/>
      <c r="F73" s="8"/>
      <c r="G73" s="8"/>
      <c r="H73" s="8"/>
      <c r="I73" s="24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2"/>
      <c r="W73" s="147"/>
      <c r="X73" s="126"/>
    </row>
    <row r="74" spans="2:24" x14ac:dyDescent="0.25">
      <c r="B74" s="7" t="s">
        <v>31</v>
      </c>
      <c r="C74" s="8"/>
      <c r="D74" s="28">
        <f t="shared" ref="D74:I74" si="23">SUM(D75:D78)</f>
        <v>6.71</v>
      </c>
      <c r="E74" s="28">
        <f t="shared" si="23"/>
        <v>12.34</v>
      </c>
      <c r="F74" s="29">
        <f t="shared" si="23"/>
        <v>22.5</v>
      </c>
      <c r="G74" s="29">
        <f t="shared" si="23"/>
        <v>15.4</v>
      </c>
      <c r="H74" s="29">
        <f t="shared" si="23"/>
        <v>28.91</v>
      </c>
      <c r="I74" s="29">
        <f t="shared" si="23"/>
        <v>17.760000000000002</v>
      </c>
      <c r="J74" s="26">
        <v>14.73</v>
      </c>
      <c r="K74" s="29">
        <f t="shared" ref="K74:P74" si="24">SUM(K75:K78)</f>
        <v>207.77</v>
      </c>
      <c r="L74" s="29">
        <f t="shared" si="24"/>
        <v>73.98</v>
      </c>
      <c r="M74" s="29">
        <f t="shared" si="24"/>
        <v>63.54</v>
      </c>
      <c r="N74" s="29">
        <f t="shared" si="24"/>
        <v>6.8940000000000001</v>
      </c>
      <c r="O74" s="29">
        <f t="shared" si="24"/>
        <v>9.36</v>
      </c>
      <c r="P74" s="29">
        <f t="shared" si="24"/>
        <v>9.5609999999999999</v>
      </c>
      <c r="Q74" s="29">
        <f t="shared" ref="Q74:V74" si="25">SUM(Q75:Q78)</f>
        <v>50.194999999999993</v>
      </c>
      <c r="R74" s="29">
        <f t="shared" si="25"/>
        <v>125.73750000000005</v>
      </c>
      <c r="S74" s="29">
        <f t="shared" si="25"/>
        <v>125.42994999999999</v>
      </c>
      <c r="T74" s="29">
        <f t="shared" si="25"/>
        <v>129.27324999999999</v>
      </c>
      <c r="U74" s="29">
        <f t="shared" si="25"/>
        <v>142.29014999999998</v>
      </c>
      <c r="V74" s="121">
        <f t="shared" si="25"/>
        <v>187.69194000000002</v>
      </c>
      <c r="W74" s="150"/>
      <c r="X74" s="126"/>
    </row>
    <row r="75" spans="2:24" x14ac:dyDescent="0.25">
      <c r="B75" s="7"/>
      <c r="C75" s="8" t="s">
        <v>50</v>
      </c>
      <c r="D75" s="8">
        <v>0.65</v>
      </c>
      <c r="E75" s="20" t="s">
        <v>0</v>
      </c>
      <c r="F75" s="20" t="s">
        <v>0</v>
      </c>
      <c r="G75" s="32" t="s">
        <v>0</v>
      </c>
      <c r="H75" s="23">
        <v>1.44</v>
      </c>
      <c r="I75" s="32">
        <v>1.39</v>
      </c>
      <c r="J75" s="21">
        <v>1.8</v>
      </c>
      <c r="K75" s="21">
        <v>0.45</v>
      </c>
      <c r="L75" s="21" t="s">
        <v>0</v>
      </c>
      <c r="M75" s="21" t="s">
        <v>0</v>
      </c>
      <c r="N75" s="21" t="s">
        <v>0</v>
      </c>
      <c r="O75" s="21" t="s">
        <v>0</v>
      </c>
      <c r="P75" s="21" t="s">
        <v>0</v>
      </c>
      <c r="Q75" s="44">
        <v>0.51600000000000001</v>
      </c>
      <c r="R75" s="44">
        <v>1.77</v>
      </c>
      <c r="S75" s="47" t="s">
        <v>0</v>
      </c>
      <c r="T75" s="47" t="s">
        <v>0</v>
      </c>
      <c r="U75" s="47" t="s">
        <v>0</v>
      </c>
      <c r="V75" s="45">
        <v>2.0880000000000001</v>
      </c>
      <c r="W75" s="148"/>
      <c r="X75" s="126"/>
    </row>
    <row r="76" spans="2:24" x14ac:dyDescent="0.25">
      <c r="B76" s="7"/>
      <c r="C76" s="8" t="s">
        <v>9</v>
      </c>
      <c r="D76" s="20" t="s">
        <v>0</v>
      </c>
      <c r="E76" s="20" t="s">
        <v>0</v>
      </c>
      <c r="F76" s="20" t="s">
        <v>0</v>
      </c>
      <c r="G76" s="20" t="s">
        <v>0</v>
      </c>
      <c r="H76" s="32" t="s">
        <v>0</v>
      </c>
      <c r="I76" s="32" t="s">
        <v>0</v>
      </c>
      <c r="J76" s="21" t="s">
        <v>0</v>
      </c>
      <c r="K76" s="27" t="s">
        <v>0</v>
      </c>
      <c r="L76" s="27" t="s">
        <v>0</v>
      </c>
      <c r="M76" s="27" t="s">
        <v>0</v>
      </c>
      <c r="N76" s="27" t="s">
        <v>0</v>
      </c>
      <c r="O76" s="27" t="s">
        <v>0</v>
      </c>
      <c r="P76" s="27" t="s">
        <v>0</v>
      </c>
      <c r="Q76" s="21" t="s">
        <v>0</v>
      </c>
      <c r="R76" s="21" t="s">
        <v>0</v>
      </c>
      <c r="S76" s="24">
        <v>5.1210000000000004</v>
      </c>
      <c r="T76" s="44">
        <v>2.2599999999999998</v>
      </c>
      <c r="U76" s="44">
        <v>3.8920000000000003</v>
      </c>
      <c r="V76" s="136">
        <v>0</v>
      </c>
      <c r="W76" s="50"/>
      <c r="X76" s="126"/>
    </row>
    <row r="77" spans="2:24" x14ac:dyDescent="0.25">
      <c r="B77" s="7"/>
      <c r="C77" s="8" t="s">
        <v>15</v>
      </c>
      <c r="D77" s="20" t="s">
        <v>0</v>
      </c>
      <c r="E77" s="20" t="s">
        <v>0</v>
      </c>
      <c r="F77" s="20" t="s">
        <v>0</v>
      </c>
      <c r="G77" s="32" t="s">
        <v>0</v>
      </c>
      <c r="H77" s="23">
        <v>0.28000000000000003</v>
      </c>
      <c r="I77" s="32" t="s">
        <v>0</v>
      </c>
      <c r="J77" s="21" t="s">
        <v>0</v>
      </c>
      <c r="K77" s="21">
        <v>1.3</v>
      </c>
      <c r="L77" s="21" t="s">
        <v>0</v>
      </c>
      <c r="M77" s="21" t="s">
        <v>0</v>
      </c>
      <c r="N77" s="21" t="s">
        <v>0</v>
      </c>
      <c r="O77" s="21" t="s">
        <v>0</v>
      </c>
      <c r="P77" s="21" t="s">
        <v>0</v>
      </c>
      <c r="Q77" s="44">
        <v>0.44500000000000006</v>
      </c>
      <c r="R77" s="44">
        <v>1.8885000000000001</v>
      </c>
      <c r="S77" s="47" t="s">
        <v>0</v>
      </c>
      <c r="T77" s="47">
        <v>2.242</v>
      </c>
      <c r="U77" s="47" t="s">
        <v>0</v>
      </c>
      <c r="V77" s="45">
        <v>2.0150000000000001</v>
      </c>
      <c r="W77" s="148"/>
      <c r="X77" s="126"/>
    </row>
    <row r="78" spans="2:24" x14ac:dyDescent="0.25">
      <c r="B78" s="7"/>
      <c r="C78" s="8" t="s">
        <v>16</v>
      </c>
      <c r="D78" s="8">
        <v>6.06</v>
      </c>
      <c r="E78" s="8">
        <v>12.34</v>
      </c>
      <c r="F78" s="23">
        <v>22.5</v>
      </c>
      <c r="G78" s="23">
        <v>15.4</v>
      </c>
      <c r="H78" s="23">
        <v>27.19</v>
      </c>
      <c r="I78" s="32">
        <v>16.37</v>
      </c>
      <c r="J78" s="21">
        <v>11.54</v>
      </c>
      <c r="K78" s="21">
        <v>206.02</v>
      </c>
      <c r="L78" s="21">
        <v>73.98</v>
      </c>
      <c r="M78" s="21">
        <v>63.54</v>
      </c>
      <c r="N78" s="21">
        <v>6.8940000000000001</v>
      </c>
      <c r="O78" s="21">
        <v>9.36</v>
      </c>
      <c r="P78" s="21">
        <v>9.5609999999999999</v>
      </c>
      <c r="Q78" s="44">
        <v>49.233999999999995</v>
      </c>
      <c r="R78" s="44">
        <v>122.07900000000005</v>
      </c>
      <c r="S78" s="47">
        <v>120.30895</v>
      </c>
      <c r="T78" s="52">
        <v>124.77124999999999</v>
      </c>
      <c r="U78" s="52">
        <v>138.39814999999999</v>
      </c>
      <c r="V78" s="48">
        <v>183.58894000000001</v>
      </c>
      <c r="W78" s="53"/>
      <c r="X78" s="126"/>
    </row>
    <row r="79" spans="2:24" x14ac:dyDescent="0.25">
      <c r="B79" s="7"/>
      <c r="C79" s="8"/>
      <c r="D79" s="8"/>
      <c r="E79" s="8"/>
      <c r="F79" s="8"/>
      <c r="G79" s="8"/>
      <c r="H79" s="8"/>
      <c r="I79" s="24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2"/>
      <c r="W79" s="147"/>
      <c r="X79" s="126"/>
    </row>
    <row r="80" spans="2:24" x14ac:dyDescent="0.25">
      <c r="B80" s="7" t="s">
        <v>53</v>
      </c>
      <c r="C80" s="8"/>
      <c r="D80" s="29">
        <f>SUM(D82)</f>
        <v>78.2</v>
      </c>
      <c r="E80" s="29">
        <f>SUM(E82)</f>
        <v>12.28</v>
      </c>
      <c r="F80" s="29">
        <f t="shared" ref="F80:T80" si="26">SUM(F82)</f>
        <v>0</v>
      </c>
      <c r="G80" s="29">
        <f t="shared" si="26"/>
        <v>0</v>
      </c>
      <c r="H80" s="29">
        <f t="shared" si="26"/>
        <v>0</v>
      </c>
      <c r="I80" s="29">
        <f t="shared" si="26"/>
        <v>0</v>
      </c>
      <c r="J80" s="30">
        <f t="shared" si="26"/>
        <v>0</v>
      </c>
      <c r="K80" s="30">
        <f t="shared" si="26"/>
        <v>0</v>
      </c>
      <c r="L80" s="30">
        <f>SUM(L82)</f>
        <v>0</v>
      </c>
      <c r="M80" s="30">
        <f t="shared" si="26"/>
        <v>0</v>
      </c>
      <c r="N80" s="30">
        <f t="shared" si="26"/>
        <v>0</v>
      </c>
      <c r="O80" s="30">
        <f t="shared" si="26"/>
        <v>0</v>
      </c>
      <c r="P80" s="30">
        <f t="shared" si="26"/>
        <v>0</v>
      </c>
      <c r="Q80" s="30">
        <f t="shared" si="26"/>
        <v>0</v>
      </c>
      <c r="R80" s="30">
        <f t="shared" si="26"/>
        <v>0</v>
      </c>
      <c r="S80" s="30">
        <f t="shared" si="26"/>
        <v>0</v>
      </c>
      <c r="T80" s="30">
        <f t="shared" si="26"/>
        <v>0</v>
      </c>
      <c r="U80" s="30">
        <f>SUM(U81:U82)</f>
        <v>7.7273999999999976</v>
      </c>
      <c r="V80" s="120">
        <f>SUM(V81:V82)</f>
        <v>7.75</v>
      </c>
      <c r="W80" s="145"/>
      <c r="X80" s="126"/>
    </row>
    <row r="81" spans="2:24" x14ac:dyDescent="0.25">
      <c r="B81" s="7"/>
      <c r="C81" s="8" t="s">
        <v>15</v>
      </c>
      <c r="D81" s="29"/>
      <c r="E81" s="29"/>
      <c r="F81" s="29"/>
      <c r="G81" s="29"/>
      <c r="H81" s="29"/>
      <c r="I81" s="29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41">
        <v>7.3913999999999973</v>
      </c>
      <c r="V81" s="137">
        <v>7.25</v>
      </c>
      <c r="W81" s="145"/>
      <c r="X81" s="126"/>
    </row>
    <row r="82" spans="2:24" x14ac:dyDescent="0.25">
      <c r="B82" s="7"/>
      <c r="C82" s="8" t="s">
        <v>9</v>
      </c>
      <c r="D82" s="23">
        <v>78.2</v>
      </c>
      <c r="E82" s="23">
        <v>12.28</v>
      </c>
      <c r="F82" s="20" t="s">
        <v>0</v>
      </c>
      <c r="G82" s="20" t="s">
        <v>0</v>
      </c>
      <c r="H82" s="20" t="s">
        <v>0</v>
      </c>
      <c r="I82" s="20" t="s">
        <v>0</v>
      </c>
      <c r="J82" s="21" t="s">
        <v>0</v>
      </c>
      <c r="K82" s="21" t="s">
        <v>0</v>
      </c>
      <c r="L82" s="21" t="s">
        <v>0</v>
      </c>
      <c r="M82" s="21" t="s">
        <v>0</v>
      </c>
      <c r="N82" s="21" t="s">
        <v>0</v>
      </c>
      <c r="O82" s="21" t="s">
        <v>0</v>
      </c>
      <c r="P82" s="21" t="s">
        <v>0</v>
      </c>
      <c r="Q82" s="21" t="s">
        <v>0</v>
      </c>
      <c r="R82" s="21" t="s">
        <v>0</v>
      </c>
      <c r="S82" s="21" t="s">
        <v>0</v>
      </c>
      <c r="T82" s="21" t="s">
        <v>0</v>
      </c>
      <c r="U82" s="21">
        <v>0.33599999999999997</v>
      </c>
      <c r="V82" s="22">
        <v>0.5</v>
      </c>
      <c r="W82" s="147"/>
      <c r="X82" s="126"/>
    </row>
    <row r="83" spans="2:24" x14ac:dyDescent="0.25">
      <c r="B83" s="7"/>
      <c r="C83" s="8"/>
      <c r="D83" s="8"/>
      <c r="E83" s="8"/>
      <c r="F83" s="8"/>
      <c r="G83" s="8"/>
      <c r="H83" s="8"/>
      <c r="I83" s="24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2"/>
      <c r="W83" s="147"/>
      <c r="X83" s="126"/>
    </row>
    <row r="84" spans="2:24" x14ac:dyDescent="0.25">
      <c r="B84" s="7" t="s">
        <v>32</v>
      </c>
      <c r="C84" s="8"/>
      <c r="D84" s="33">
        <f t="shared" ref="D84:K84" si="27">SUM(D86:D88)</f>
        <v>1933.82</v>
      </c>
      <c r="E84" s="33">
        <f t="shared" si="27"/>
        <v>1421.29</v>
      </c>
      <c r="F84" s="33">
        <f t="shared" si="27"/>
        <v>1317.61</v>
      </c>
      <c r="G84" s="33">
        <f t="shared" si="27"/>
        <v>1600.56</v>
      </c>
      <c r="H84" s="33">
        <f t="shared" si="27"/>
        <v>294.14999999999998</v>
      </c>
      <c r="I84" s="33">
        <f t="shared" si="27"/>
        <v>192.35</v>
      </c>
      <c r="J84" s="30">
        <f t="shared" si="27"/>
        <v>198.77</v>
      </c>
      <c r="K84" s="30">
        <f t="shared" si="27"/>
        <v>187.82000000000002</v>
      </c>
      <c r="L84" s="30">
        <f>SUM(L86:L88)</f>
        <v>221.87</v>
      </c>
      <c r="M84" s="30">
        <f>SUM(M86:M88)</f>
        <v>820.91</v>
      </c>
      <c r="N84" s="30">
        <f>SUM(N86:N88)</f>
        <v>142.158356</v>
      </c>
      <c r="O84" s="30">
        <f t="shared" ref="O84:U84" si="28">SUM(O85:O88)</f>
        <v>371.44</v>
      </c>
      <c r="P84" s="30">
        <f t="shared" si="28"/>
        <v>438.04630000000003</v>
      </c>
      <c r="Q84" s="30">
        <f t="shared" si="28"/>
        <v>461.92986066666668</v>
      </c>
      <c r="R84" s="30">
        <f t="shared" si="28"/>
        <v>436.86912000000007</v>
      </c>
      <c r="S84" s="30">
        <f t="shared" si="28"/>
        <v>525.04450999999995</v>
      </c>
      <c r="T84" s="30">
        <f t="shared" si="28"/>
        <v>552.82885814285703</v>
      </c>
      <c r="U84" s="30">
        <f t="shared" si="28"/>
        <v>787.12414192264964</v>
      </c>
      <c r="V84" s="120">
        <f t="shared" ref="V84" si="29">SUM(V85:V88)</f>
        <v>752.87505999999996</v>
      </c>
      <c r="W84" s="145"/>
      <c r="X84" s="126"/>
    </row>
    <row r="85" spans="2:24" x14ac:dyDescent="0.25">
      <c r="B85" s="7"/>
      <c r="C85" s="8" t="s">
        <v>60</v>
      </c>
      <c r="D85" s="33"/>
      <c r="E85" s="33"/>
      <c r="F85" s="33"/>
      <c r="G85" s="24" t="s">
        <v>0</v>
      </c>
      <c r="H85" s="24" t="s">
        <v>0</v>
      </c>
      <c r="I85" s="24" t="s">
        <v>0</v>
      </c>
      <c r="J85" s="21" t="s">
        <v>0</v>
      </c>
      <c r="K85" s="21" t="s">
        <v>0</v>
      </c>
      <c r="L85" s="21" t="s">
        <v>0</v>
      </c>
      <c r="M85" s="21" t="s">
        <v>0</v>
      </c>
      <c r="N85" s="21" t="s">
        <v>0</v>
      </c>
      <c r="O85" s="21">
        <v>130.65</v>
      </c>
      <c r="P85" s="41">
        <v>39.972999999999999</v>
      </c>
      <c r="Q85" s="44">
        <v>0</v>
      </c>
      <c r="R85" s="47" t="s">
        <v>0</v>
      </c>
      <c r="S85" s="54">
        <v>1.27</v>
      </c>
      <c r="T85" s="54" t="s">
        <v>0</v>
      </c>
      <c r="U85" s="54">
        <v>0.64999999999999991</v>
      </c>
      <c r="V85" s="49">
        <v>0.4</v>
      </c>
      <c r="W85" s="151"/>
      <c r="X85" s="126"/>
    </row>
    <row r="86" spans="2:24" x14ac:dyDescent="0.25">
      <c r="B86" s="7"/>
      <c r="C86" s="8" t="s">
        <v>2</v>
      </c>
      <c r="D86" s="24">
        <v>1933.82</v>
      </c>
      <c r="E86" s="24">
        <v>1421.29</v>
      </c>
      <c r="F86" s="24">
        <v>1260.76</v>
      </c>
      <c r="G86" s="24">
        <v>1520.57</v>
      </c>
      <c r="H86" s="20" t="s">
        <v>0</v>
      </c>
      <c r="I86" s="32" t="s">
        <v>0</v>
      </c>
      <c r="J86" s="26" t="s">
        <v>0</v>
      </c>
      <c r="K86" s="26" t="s">
        <v>0</v>
      </c>
      <c r="L86" s="21" t="s">
        <v>0</v>
      </c>
      <c r="M86" s="21" t="s">
        <v>0</v>
      </c>
      <c r="N86" s="21" t="s">
        <v>0</v>
      </c>
      <c r="O86" s="21" t="s">
        <v>0</v>
      </c>
      <c r="P86" s="21" t="s">
        <v>0</v>
      </c>
      <c r="Q86" s="21" t="s">
        <v>0</v>
      </c>
      <c r="R86" s="21" t="s">
        <v>0</v>
      </c>
      <c r="S86" s="21" t="s">
        <v>0</v>
      </c>
      <c r="T86" s="21" t="s">
        <v>0</v>
      </c>
      <c r="U86" s="21" t="s">
        <v>0</v>
      </c>
      <c r="V86" s="22" t="s">
        <v>0</v>
      </c>
      <c r="W86" s="147"/>
      <c r="X86" s="126"/>
    </row>
    <row r="87" spans="2:24" x14ac:dyDescent="0.25">
      <c r="B87" s="7"/>
      <c r="C87" s="8" t="s">
        <v>15</v>
      </c>
      <c r="D87" s="20" t="s">
        <v>0</v>
      </c>
      <c r="E87" s="20" t="s">
        <v>0</v>
      </c>
      <c r="F87" s="20" t="s">
        <v>0</v>
      </c>
      <c r="G87" s="24">
        <v>1.1499999999999999</v>
      </c>
      <c r="H87" s="24">
        <v>3.12</v>
      </c>
      <c r="I87" s="32">
        <v>21.2</v>
      </c>
      <c r="J87" s="21">
        <v>8.16</v>
      </c>
      <c r="K87" s="21">
        <v>15.3</v>
      </c>
      <c r="L87" s="21">
        <v>40.72</v>
      </c>
      <c r="M87" s="21">
        <v>26.54</v>
      </c>
      <c r="N87" s="21">
        <v>58.764485999999998</v>
      </c>
      <c r="O87" s="21">
        <v>112.47</v>
      </c>
      <c r="P87" s="21">
        <v>200.68730000000002</v>
      </c>
      <c r="Q87" s="44">
        <v>242.31869400000002</v>
      </c>
      <c r="R87" s="44">
        <v>183.71912</v>
      </c>
      <c r="S87" s="52">
        <v>151.99075999999997</v>
      </c>
      <c r="T87" s="52">
        <v>76.359090999999992</v>
      </c>
      <c r="U87" s="52">
        <v>106.95744000000002</v>
      </c>
      <c r="V87" s="48">
        <v>90.475059999999999</v>
      </c>
      <c r="W87" s="53"/>
      <c r="X87" s="126"/>
    </row>
    <row r="88" spans="2:24" x14ac:dyDescent="0.25">
      <c r="B88" s="7"/>
      <c r="C88" s="8" t="s">
        <v>16</v>
      </c>
      <c r="D88" s="20" t="s">
        <v>0</v>
      </c>
      <c r="E88" s="20" t="s">
        <v>0</v>
      </c>
      <c r="F88" s="8">
        <v>56.85</v>
      </c>
      <c r="G88" s="24">
        <v>78.84</v>
      </c>
      <c r="H88" s="24">
        <v>291.02999999999997</v>
      </c>
      <c r="I88" s="32">
        <v>171.15</v>
      </c>
      <c r="J88" s="21">
        <v>190.61</v>
      </c>
      <c r="K88" s="21">
        <v>172.52</v>
      </c>
      <c r="L88" s="21">
        <v>181.15</v>
      </c>
      <c r="M88" s="21">
        <v>794.37</v>
      </c>
      <c r="N88" s="21">
        <v>83.393869999999993</v>
      </c>
      <c r="O88" s="21">
        <v>128.32</v>
      </c>
      <c r="P88" s="21">
        <v>197.38600000000002</v>
      </c>
      <c r="Q88" s="44">
        <v>219.61116666666666</v>
      </c>
      <c r="R88" s="44">
        <v>253.15000000000003</v>
      </c>
      <c r="S88" s="52">
        <v>371.78374999999994</v>
      </c>
      <c r="T88" s="52">
        <v>476.46976714285699</v>
      </c>
      <c r="U88" s="52">
        <v>679.51670192264964</v>
      </c>
      <c r="V88" s="48">
        <v>662</v>
      </c>
      <c r="W88" s="53"/>
      <c r="X88" s="126"/>
    </row>
    <row r="89" spans="2:24" x14ac:dyDescent="0.25">
      <c r="B89" s="7"/>
      <c r="C89" s="8"/>
      <c r="D89" s="8"/>
      <c r="E89" s="8"/>
      <c r="F89" s="8"/>
      <c r="G89" s="8"/>
      <c r="H89" s="8"/>
      <c r="I89" s="24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2"/>
      <c r="W89" s="147"/>
      <c r="X89" s="126"/>
    </row>
    <row r="90" spans="2:24" x14ac:dyDescent="0.25">
      <c r="B90" s="7" t="s">
        <v>33</v>
      </c>
      <c r="C90" s="8"/>
      <c r="D90" s="29">
        <f t="shared" ref="D90:K90" si="30">SUM(D91:D98)</f>
        <v>0</v>
      </c>
      <c r="E90" s="29">
        <f t="shared" si="30"/>
        <v>0</v>
      </c>
      <c r="F90" s="28">
        <f t="shared" si="30"/>
        <v>15.62</v>
      </c>
      <c r="G90" s="28">
        <f t="shared" si="30"/>
        <v>284.96999999999997</v>
      </c>
      <c r="H90" s="28">
        <f t="shared" si="30"/>
        <v>376.04999999999995</v>
      </c>
      <c r="I90" s="28">
        <f t="shared" si="30"/>
        <v>356.54</v>
      </c>
      <c r="J90" s="30">
        <f t="shared" si="30"/>
        <v>478.04999999999995</v>
      </c>
      <c r="K90" s="30">
        <f t="shared" si="30"/>
        <v>480.42</v>
      </c>
      <c r="L90" s="30">
        <f>SUM(L91:L98)</f>
        <v>476.44999999999993</v>
      </c>
      <c r="M90" s="30">
        <f t="shared" ref="M90:S90" si="31">SUM(M91:M98)</f>
        <v>642.12</v>
      </c>
      <c r="N90" s="30">
        <f t="shared" si="31"/>
        <v>745.27570000000014</v>
      </c>
      <c r="O90" s="30">
        <f t="shared" si="31"/>
        <v>439.52</v>
      </c>
      <c r="P90" s="30">
        <f t="shared" si="31"/>
        <v>359.68639999999999</v>
      </c>
      <c r="Q90" s="30">
        <f>SUM(Q91:Q98)</f>
        <v>202.70354999999998</v>
      </c>
      <c r="R90" s="30">
        <f t="shared" si="31"/>
        <v>209.7830152034077</v>
      </c>
      <c r="S90" s="30">
        <f t="shared" si="31"/>
        <v>1136.525830000001</v>
      </c>
      <c r="T90" s="30">
        <f>SUM(T91:T98)</f>
        <v>1001.1265350000007</v>
      </c>
      <c r="U90" s="30">
        <f>SUM(U91:U98)</f>
        <v>697.55803999999989</v>
      </c>
      <c r="V90" s="120">
        <f>SUM(V91:V98)</f>
        <v>455.17558000000008</v>
      </c>
      <c r="W90" s="145"/>
      <c r="X90" s="126"/>
    </row>
    <row r="91" spans="2:24" x14ac:dyDescent="0.25">
      <c r="B91" s="7"/>
      <c r="C91" s="8" t="s">
        <v>10</v>
      </c>
      <c r="D91" s="20" t="s">
        <v>0</v>
      </c>
      <c r="E91" s="20" t="s">
        <v>0</v>
      </c>
      <c r="F91" s="8">
        <v>0.02</v>
      </c>
      <c r="G91" s="8">
        <v>58.3</v>
      </c>
      <c r="H91" s="8">
        <v>55.79</v>
      </c>
      <c r="I91" s="32">
        <v>7.35</v>
      </c>
      <c r="J91" s="21">
        <v>12.83</v>
      </c>
      <c r="K91" s="21">
        <v>20.14</v>
      </c>
      <c r="L91" s="21">
        <v>13.94</v>
      </c>
      <c r="M91" s="21">
        <v>17.47</v>
      </c>
      <c r="N91" s="21">
        <v>6.21</v>
      </c>
      <c r="O91" s="21">
        <v>33.86</v>
      </c>
      <c r="P91" s="21">
        <v>48.33</v>
      </c>
      <c r="Q91" s="44">
        <v>2.13</v>
      </c>
      <c r="R91" s="44">
        <v>4.34</v>
      </c>
      <c r="S91" s="52">
        <v>14.559299999999997</v>
      </c>
      <c r="T91" s="52">
        <v>28.61156999999999</v>
      </c>
      <c r="U91" s="52">
        <v>22.029790000000006</v>
      </c>
      <c r="V91" s="48">
        <v>10.637</v>
      </c>
      <c r="W91" s="53"/>
      <c r="X91" s="126"/>
    </row>
    <row r="92" spans="2:24" x14ac:dyDescent="0.25">
      <c r="B92" s="7"/>
      <c r="C92" s="8" t="s">
        <v>12</v>
      </c>
      <c r="D92" s="20" t="s">
        <v>0</v>
      </c>
      <c r="E92" s="20" t="s">
        <v>0</v>
      </c>
      <c r="F92" s="8">
        <v>5.94</v>
      </c>
      <c r="G92" s="8">
        <v>176.95</v>
      </c>
      <c r="H92" s="8">
        <v>182.44</v>
      </c>
      <c r="I92" s="32">
        <v>261.64999999999998</v>
      </c>
      <c r="J92" s="21">
        <v>329.71</v>
      </c>
      <c r="K92" s="21">
        <v>356.74</v>
      </c>
      <c r="L92" s="21">
        <v>405.32</v>
      </c>
      <c r="M92" s="21">
        <v>454.1</v>
      </c>
      <c r="N92" s="21">
        <v>221.76999999999998</v>
      </c>
      <c r="O92" s="21">
        <v>50.53</v>
      </c>
      <c r="P92" s="21">
        <v>140.54000000000002</v>
      </c>
      <c r="Q92" s="44">
        <v>121.74999999999999</v>
      </c>
      <c r="R92" s="44">
        <v>62.67</v>
      </c>
      <c r="S92" s="52">
        <v>894.59814600000095</v>
      </c>
      <c r="T92" s="52">
        <v>642.34411500000056</v>
      </c>
      <c r="U92" s="52">
        <v>369.15189999999996</v>
      </c>
      <c r="V92" s="48">
        <v>276.91206</v>
      </c>
      <c r="W92" s="53"/>
      <c r="X92" s="126"/>
    </row>
    <row r="93" spans="2:24" x14ac:dyDescent="0.25">
      <c r="B93" s="7"/>
      <c r="C93" s="8" t="s">
        <v>9</v>
      </c>
      <c r="D93" s="20" t="s">
        <v>0</v>
      </c>
      <c r="E93" s="20" t="s">
        <v>0</v>
      </c>
      <c r="F93" s="8">
        <v>0.14000000000000001</v>
      </c>
      <c r="G93" s="8">
        <f>3+0.22+0.6</f>
        <v>3.8200000000000003</v>
      </c>
      <c r="H93" s="8">
        <f>14.26-13.56</f>
        <v>0.69999999999999929</v>
      </c>
      <c r="I93" s="32">
        <v>0.37</v>
      </c>
      <c r="J93" s="21" t="s">
        <v>0</v>
      </c>
      <c r="K93" s="21">
        <v>0.13</v>
      </c>
      <c r="L93" s="21">
        <v>0.51</v>
      </c>
      <c r="M93" s="21" t="s">
        <v>0</v>
      </c>
      <c r="N93" s="21" t="s">
        <v>0</v>
      </c>
      <c r="O93" s="21">
        <v>0.67</v>
      </c>
      <c r="P93" s="21" t="s">
        <v>0</v>
      </c>
      <c r="Q93" s="44">
        <v>1.19</v>
      </c>
      <c r="R93" s="44">
        <v>0.28000000000000003</v>
      </c>
      <c r="S93" s="52">
        <v>1.2349999999999</v>
      </c>
      <c r="T93" s="52">
        <v>2.5119999999999436</v>
      </c>
      <c r="U93" s="52">
        <v>2.0900000000000003</v>
      </c>
      <c r="V93" s="48">
        <v>0.49399999999999999</v>
      </c>
      <c r="W93" s="53"/>
      <c r="X93" s="126"/>
    </row>
    <row r="94" spans="2:24" x14ac:dyDescent="0.25">
      <c r="B94" s="7"/>
      <c r="C94" s="8" t="s">
        <v>13</v>
      </c>
      <c r="D94" s="20" t="s">
        <v>0</v>
      </c>
      <c r="E94" s="20" t="s">
        <v>0</v>
      </c>
      <c r="F94" s="20" t="s">
        <v>0</v>
      </c>
      <c r="G94" s="8">
        <v>1.1100000000000001</v>
      </c>
      <c r="H94" s="8">
        <v>23.79</v>
      </c>
      <c r="I94" s="32">
        <v>6.8</v>
      </c>
      <c r="J94" s="21">
        <v>10.37</v>
      </c>
      <c r="K94" s="21">
        <v>15.24</v>
      </c>
      <c r="L94" s="21">
        <v>2.88</v>
      </c>
      <c r="M94" s="21">
        <v>9.1</v>
      </c>
      <c r="N94" s="21">
        <v>0.79999999999999993</v>
      </c>
      <c r="O94" s="21">
        <v>2.21</v>
      </c>
      <c r="P94" s="21">
        <v>42.670000000000009</v>
      </c>
      <c r="Q94" s="44">
        <v>15.560000000000002</v>
      </c>
      <c r="R94" s="44">
        <v>7.7299999999999995</v>
      </c>
      <c r="S94" s="52">
        <v>45.699383999999995</v>
      </c>
      <c r="T94" s="52">
        <v>56.158719999999995</v>
      </c>
      <c r="U94" s="52">
        <v>45.093399999999995</v>
      </c>
      <c r="V94" s="48">
        <v>0.84799999999999998</v>
      </c>
      <c r="W94" s="53"/>
      <c r="X94" s="126"/>
    </row>
    <row r="95" spans="2:24" x14ac:dyDescent="0.25">
      <c r="B95" s="7"/>
      <c r="C95" s="8" t="s">
        <v>14</v>
      </c>
      <c r="D95" s="20" t="s">
        <v>0</v>
      </c>
      <c r="E95" s="20" t="s">
        <v>0</v>
      </c>
      <c r="F95" s="20" t="s">
        <v>0</v>
      </c>
      <c r="G95" s="20" t="s">
        <v>0</v>
      </c>
      <c r="H95" s="23">
        <v>14.2</v>
      </c>
      <c r="I95" s="32" t="s">
        <v>0</v>
      </c>
      <c r="J95" s="21">
        <v>81.459999999999994</v>
      </c>
      <c r="K95" s="21">
        <v>35.43</v>
      </c>
      <c r="L95" s="21">
        <v>4.58</v>
      </c>
      <c r="M95" s="21" t="s">
        <v>0</v>
      </c>
      <c r="N95" s="21">
        <v>0.2</v>
      </c>
      <c r="O95" s="21">
        <v>8.42</v>
      </c>
      <c r="P95" s="21">
        <v>6.3</v>
      </c>
      <c r="Q95" s="44">
        <v>2.63</v>
      </c>
      <c r="R95" s="47" t="s">
        <v>0</v>
      </c>
      <c r="S95" s="52">
        <v>10.149999999999999</v>
      </c>
      <c r="T95" s="52">
        <v>33.899000000000001</v>
      </c>
      <c r="U95" s="52">
        <v>14.324</v>
      </c>
      <c r="V95" s="136">
        <v>0</v>
      </c>
      <c r="W95" s="53"/>
      <c r="X95" s="126"/>
    </row>
    <row r="96" spans="2:24" x14ac:dyDescent="0.25">
      <c r="B96" s="7"/>
      <c r="C96" s="8" t="s">
        <v>57</v>
      </c>
      <c r="D96" s="20" t="s">
        <v>0</v>
      </c>
      <c r="E96" s="20" t="s">
        <v>0</v>
      </c>
      <c r="F96" s="20" t="s">
        <v>0</v>
      </c>
      <c r="G96" s="20" t="s">
        <v>0</v>
      </c>
      <c r="H96" s="23">
        <v>13.56</v>
      </c>
      <c r="I96" s="32">
        <v>2</v>
      </c>
      <c r="J96" s="21" t="s">
        <v>0</v>
      </c>
      <c r="K96" s="21">
        <v>1</v>
      </c>
      <c r="L96" s="21" t="s">
        <v>0</v>
      </c>
      <c r="M96" s="21">
        <v>47.67</v>
      </c>
      <c r="N96" s="21">
        <v>421.23370000000011</v>
      </c>
      <c r="O96" s="21">
        <v>297.37</v>
      </c>
      <c r="P96" s="21">
        <v>63.26639999999999</v>
      </c>
      <c r="Q96" s="44">
        <v>22.533549999999998</v>
      </c>
      <c r="R96" s="44">
        <v>101.67301520340767</v>
      </c>
      <c r="S96" s="52">
        <v>82.901359999999997</v>
      </c>
      <c r="T96" s="52">
        <v>153.66880000000009</v>
      </c>
      <c r="U96" s="52">
        <v>133.42720999999997</v>
      </c>
      <c r="V96" s="48">
        <v>17.954519999999999</v>
      </c>
      <c r="W96" s="53"/>
      <c r="X96" s="126"/>
    </row>
    <row r="97" spans="2:24" x14ac:dyDescent="0.25">
      <c r="B97" s="7"/>
      <c r="C97" s="8" t="s">
        <v>34</v>
      </c>
      <c r="D97" s="20" t="s">
        <v>0</v>
      </c>
      <c r="E97" s="20" t="s">
        <v>0</v>
      </c>
      <c r="F97" s="20">
        <v>9.52</v>
      </c>
      <c r="G97" s="8">
        <v>44.59</v>
      </c>
      <c r="H97" s="8">
        <v>84.93</v>
      </c>
      <c r="I97" s="32">
        <v>78.37</v>
      </c>
      <c r="J97" s="21">
        <v>41.11</v>
      </c>
      <c r="K97" s="21">
        <v>51.74</v>
      </c>
      <c r="L97" s="21">
        <v>49.22</v>
      </c>
      <c r="M97" s="21">
        <v>113.78</v>
      </c>
      <c r="N97" s="21">
        <v>95.061999999999998</v>
      </c>
      <c r="O97" s="21">
        <v>46.46</v>
      </c>
      <c r="P97" s="21">
        <v>58.14</v>
      </c>
      <c r="Q97" s="44">
        <v>36.910000000000004</v>
      </c>
      <c r="R97" s="44">
        <v>33.089999999999996</v>
      </c>
      <c r="S97" s="52">
        <v>87.382639999999995</v>
      </c>
      <c r="T97" s="52">
        <v>83.932330000000007</v>
      </c>
      <c r="U97" s="52">
        <v>111.44174000000001</v>
      </c>
      <c r="V97" s="48">
        <v>148.33000000000001</v>
      </c>
      <c r="W97" s="53"/>
      <c r="X97" s="126"/>
    </row>
    <row r="98" spans="2:24" x14ac:dyDescent="0.25">
      <c r="B98" s="7"/>
      <c r="C98" s="8" t="s">
        <v>35</v>
      </c>
      <c r="D98" s="20" t="s">
        <v>0</v>
      </c>
      <c r="E98" s="20" t="s">
        <v>0</v>
      </c>
      <c r="F98" s="20" t="s">
        <v>0</v>
      </c>
      <c r="G98" s="8">
        <v>0.2</v>
      </c>
      <c r="H98" s="8">
        <v>0.64</v>
      </c>
      <c r="I98" s="32" t="s">
        <v>0</v>
      </c>
      <c r="J98" s="21">
        <v>2.57</v>
      </c>
      <c r="K98" s="21" t="s">
        <v>0</v>
      </c>
      <c r="L98" s="21" t="s">
        <v>0</v>
      </c>
      <c r="M98" s="21" t="s">
        <v>0</v>
      </c>
      <c r="N98" s="21" t="s">
        <v>0</v>
      </c>
      <c r="O98" s="21" t="s">
        <v>0</v>
      </c>
      <c r="P98" s="21">
        <v>0.44</v>
      </c>
      <c r="Q98" s="21" t="s">
        <v>0</v>
      </c>
      <c r="R98" s="21" t="s">
        <v>0</v>
      </c>
      <c r="S98" s="21" t="s">
        <v>0</v>
      </c>
      <c r="T98" s="21" t="s">
        <v>0</v>
      </c>
      <c r="U98" s="21" t="s">
        <v>0</v>
      </c>
      <c r="V98" s="138">
        <v>0</v>
      </c>
      <c r="W98" s="147"/>
      <c r="X98" s="126"/>
    </row>
    <row r="99" spans="2:24" x14ac:dyDescent="0.25">
      <c r="B99" s="7"/>
      <c r="C99" s="8"/>
      <c r="D99" s="8"/>
      <c r="E99" s="8"/>
      <c r="F99" s="8"/>
      <c r="G99" s="8"/>
      <c r="H99" s="8"/>
      <c r="I99" s="24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2"/>
      <c r="W99" s="147"/>
      <c r="X99" s="126"/>
    </row>
    <row r="100" spans="2:24" x14ac:dyDescent="0.25">
      <c r="B100" s="7" t="s">
        <v>36</v>
      </c>
      <c r="C100" s="8"/>
      <c r="D100" s="29">
        <f t="shared" ref="D100:K100" si="32">SUM(D101:D108)</f>
        <v>0</v>
      </c>
      <c r="E100" s="29">
        <f t="shared" si="32"/>
        <v>0</v>
      </c>
      <c r="F100" s="28">
        <f t="shared" si="32"/>
        <v>8.9699999999999989</v>
      </c>
      <c r="G100" s="28">
        <f t="shared" si="32"/>
        <v>5.17</v>
      </c>
      <c r="H100" s="29">
        <f t="shared" si="32"/>
        <v>29.9</v>
      </c>
      <c r="I100" s="29">
        <f t="shared" si="32"/>
        <v>36.11</v>
      </c>
      <c r="J100" s="30">
        <f t="shared" si="32"/>
        <v>32.64</v>
      </c>
      <c r="K100" s="30">
        <f t="shared" si="32"/>
        <v>48.239999999999995</v>
      </c>
      <c r="L100" s="30">
        <f t="shared" ref="L100:S100" si="33">SUM(L101:L108)</f>
        <v>65.73</v>
      </c>
      <c r="M100" s="30">
        <f t="shared" si="33"/>
        <v>102.73</v>
      </c>
      <c r="N100" s="30">
        <f t="shared" si="33"/>
        <v>158.083</v>
      </c>
      <c r="O100" s="30">
        <f t="shared" si="33"/>
        <v>231.04999999999998</v>
      </c>
      <c r="P100" s="30">
        <f t="shared" si="33"/>
        <v>336.58599999999996</v>
      </c>
      <c r="Q100" s="30">
        <f t="shared" si="33"/>
        <v>302.52799999999996</v>
      </c>
      <c r="R100" s="30">
        <f t="shared" si="33"/>
        <v>409.01799999999992</v>
      </c>
      <c r="S100" s="30">
        <f t="shared" si="33"/>
        <v>280.37</v>
      </c>
      <c r="T100" s="30">
        <f>SUM(T101:T108)</f>
        <v>286.74399999999997</v>
      </c>
      <c r="U100" s="30">
        <f>SUM(U101:U108)</f>
        <v>205.80800000000002</v>
      </c>
      <c r="V100" s="120">
        <f>SUM(V101:V108)</f>
        <v>329.04</v>
      </c>
      <c r="W100" s="145"/>
      <c r="X100" s="126"/>
    </row>
    <row r="101" spans="2:24" x14ac:dyDescent="0.25">
      <c r="B101" s="7"/>
      <c r="C101" s="8" t="s">
        <v>10</v>
      </c>
      <c r="D101" s="20" t="s">
        <v>0</v>
      </c>
      <c r="E101" s="20" t="s">
        <v>0</v>
      </c>
      <c r="F101" s="8">
        <v>1.06</v>
      </c>
      <c r="G101" s="8">
        <v>0.62</v>
      </c>
      <c r="H101" s="8">
        <v>0.42</v>
      </c>
      <c r="I101" s="23">
        <v>0.6</v>
      </c>
      <c r="J101" s="21">
        <v>1.36</v>
      </c>
      <c r="K101" s="21">
        <v>2.7</v>
      </c>
      <c r="L101" s="21">
        <v>4.8499999999999996</v>
      </c>
      <c r="M101" s="21">
        <v>5.64</v>
      </c>
      <c r="N101" s="21">
        <v>2.8</v>
      </c>
      <c r="O101" s="21">
        <v>1.34</v>
      </c>
      <c r="P101" s="21">
        <v>7.6060000000000008</v>
      </c>
      <c r="Q101" s="44">
        <v>2.6950000000000003</v>
      </c>
      <c r="R101" s="44">
        <v>1.6099999999999999</v>
      </c>
      <c r="S101" s="52">
        <v>0.48000000000000004</v>
      </c>
      <c r="T101" s="52">
        <v>2.6</v>
      </c>
      <c r="U101" s="52"/>
      <c r="V101" s="48"/>
      <c r="W101" s="53"/>
      <c r="X101" s="126"/>
    </row>
    <row r="102" spans="2:24" x14ac:dyDescent="0.25">
      <c r="B102" s="7"/>
      <c r="C102" s="8" t="s">
        <v>37</v>
      </c>
      <c r="D102" s="20" t="s">
        <v>0</v>
      </c>
      <c r="E102" s="20" t="s">
        <v>0</v>
      </c>
      <c r="F102" s="8">
        <v>0.18</v>
      </c>
      <c r="G102" s="8">
        <v>0.06</v>
      </c>
      <c r="H102" s="8">
        <v>0.04</v>
      </c>
      <c r="I102" s="23">
        <v>0.01</v>
      </c>
      <c r="J102" s="21">
        <v>0.03</v>
      </c>
      <c r="K102" s="21">
        <v>0</v>
      </c>
      <c r="L102" s="21" t="s">
        <v>0</v>
      </c>
      <c r="M102" s="21">
        <v>0.04</v>
      </c>
      <c r="N102" s="21">
        <v>0.50600000000000001</v>
      </c>
      <c r="O102" s="21">
        <v>0.38</v>
      </c>
      <c r="P102" s="21">
        <v>0.25700000000000001</v>
      </c>
      <c r="Q102" s="44">
        <v>0.16400000000000001</v>
      </c>
      <c r="R102" s="44">
        <v>0.67999999999999994</v>
      </c>
      <c r="S102" s="52">
        <v>0.35</v>
      </c>
      <c r="T102" s="52">
        <v>0.5</v>
      </c>
      <c r="U102" s="52">
        <v>0.13500000000000001</v>
      </c>
      <c r="V102" s="48">
        <v>0.1</v>
      </c>
      <c r="W102" s="53"/>
      <c r="X102" s="126"/>
    </row>
    <row r="103" spans="2:24" x14ac:dyDescent="0.25">
      <c r="B103" s="7"/>
      <c r="C103" s="8" t="s">
        <v>11</v>
      </c>
      <c r="D103" s="20" t="s">
        <v>0</v>
      </c>
      <c r="E103" s="20" t="s">
        <v>0</v>
      </c>
      <c r="F103" s="8">
        <v>1.45</v>
      </c>
      <c r="G103" s="8">
        <v>0.17</v>
      </c>
      <c r="H103" s="8">
        <v>0.06</v>
      </c>
      <c r="I103" s="23">
        <v>0.06</v>
      </c>
      <c r="J103" s="21">
        <v>0.3</v>
      </c>
      <c r="K103" s="21">
        <v>0.03</v>
      </c>
      <c r="L103" s="21">
        <v>3.64</v>
      </c>
      <c r="M103" s="21" t="s">
        <v>0</v>
      </c>
      <c r="N103" s="21">
        <v>6.5000000000000002E-2</v>
      </c>
      <c r="O103" s="21">
        <v>7.0000000000000007E-2</v>
      </c>
      <c r="P103" s="21">
        <v>6.5000000000000002E-2</v>
      </c>
      <c r="Q103" s="21" t="s">
        <v>0</v>
      </c>
      <c r="R103" s="21" t="s">
        <v>0</v>
      </c>
      <c r="S103" s="21" t="s">
        <v>0</v>
      </c>
      <c r="T103" s="21" t="s">
        <v>0</v>
      </c>
      <c r="U103" s="21"/>
      <c r="V103" s="22"/>
      <c r="W103" s="147"/>
      <c r="X103" s="126"/>
    </row>
    <row r="104" spans="2:24" x14ac:dyDescent="0.25">
      <c r="B104" s="7"/>
      <c r="C104" s="8" t="s">
        <v>12</v>
      </c>
      <c r="D104" s="20" t="s">
        <v>0</v>
      </c>
      <c r="E104" s="20" t="s">
        <v>0</v>
      </c>
      <c r="F104" s="8">
        <v>5.0999999999999996</v>
      </c>
      <c r="G104" s="8">
        <v>3.99</v>
      </c>
      <c r="H104" s="20">
        <v>12.42</v>
      </c>
      <c r="I104" s="23">
        <v>18.05</v>
      </c>
      <c r="J104" s="21">
        <v>16.84</v>
      </c>
      <c r="K104" s="21">
        <v>16.57</v>
      </c>
      <c r="L104" s="21">
        <v>23.8</v>
      </c>
      <c r="M104" s="21">
        <v>40.08</v>
      </c>
      <c r="N104" s="21">
        <v>66.085999999999999</v>
      </c>
      <c r="O104" s="21">
        <v>17.88</v>
      </c>
      <c r="P104" s="21">
        <v>21.508000000000003</v>
      </c>
      <c r="Q104" s="44">
        <v>5.19</v>
      </c>
      <c r="R104" s="44">
        <v>9.1349999999999998</v>
      </c>
      <c r="S104" s="52">
        <v>24.089999999999996</v>
      </c>
      <c r="T104" s="52">
        <v>4.3740000000000006</v>
      </c>
      <c r="U104" s="52">
        <v>3.6999999999999997</v>
      </c>
      <c r="V104" s="48">
        <v>10.5</v>
      </c>
      <c r="W104" s="53"/>
      <c r="X104" s="126"/>
    </row>
    <row r="105" spans="2:24" x14ac:dyDescent="0.25">
      <c r="B105" s="7"/>
      <c r="C105" s="8" t="s">
        <v>9</v>
      </c>
      <c r="D105" s="20" t="s">
        <v>0</v>
      </c>
      <c r="E105" s="20" t="s">
        <v>0</v>
      </c>
      <c r="F105" s="8">
        <v>1.1599999999999999</v>
      </c>
      <c r="G105" s="8">
        <v>0.19</v>
      </c>
      <c r="H105" s="23">
        <v>0.2</v>
      </c>
      <c r="I105" s="23">
        <v>0.15</v>
      </c>
      <c r="J105" s="21">
        <v>0.05</v>
      </c>
      <c r="K105" s="21">
        <v>1.82</v>
      </c>
      <c r="L105" s="21">
        <v>0.57999999999999996</v>
      </c>
      <c r="M105" s="21">
        <v>0.6</v>
      </c>
      <c r="N105" s="21">
        <v>1.0609999999999999</v>
      </c>
      <c r="O105" s="21">
        <v>0.33</v>
      </c>
      <c r="P105" s="21">
        <v>0.22499999999999998</v>
      </c>
      <c r="Q105" s="21" t="s">
        <v>0</v>
      </c>
      <c r="R105" s="21">
        <v>6.8949999999999996</v>
      </c>
      <c r="S105" s="24">
        <v>2.6739999999999999</v>
      </c>
      <c r="T105" s="52">
        <v>0.06</v>
      </c>
      <c r="U105" s="52">
        <v>1.63</v>
      </c>
      <c r="V105" s="48"/>
      <c r="W105" s="53"/>
      <c r="X105" s="126"/>
    </row>
    <row r="106" spans="2:24" x14ac:dyDescent="0.25">
      <c r="B106" s="7"/>
      <c r="C106" s="8" t="s">
        <v>13</v>
      </c>
      <c r="D106" s="20" t="s">
        <v>0</v>
      </c>
      <c r="E106" s="20" t="s">
        <v>0</v>
      </c>
      <c r="F106" s="8">
        <v>0.02</v>
      </c>
      <c r="G106" s="20" t="s">
        <v>0</v>
      </c>
      <c r="H106" s="8">
        <v>15.01</v>
      </c>
      <c r="I106" s="23">
        <v>16.68</v>
      </c>
      <c r="J106" s="21">
        <v>13.51</v>
      </c>
      <c r="K106" s="21">
        <v>25.65</v>
      </c>
      <c r="L106" s="21">
        <v>25.02</v>
      </c>
      <c r="M106" s="21">
        <v>53.22</v>
      </c>
      <c r="N106" s="21">
        <v>78.209999999999994</v>
      </c>
      <c r="O106" s="21">
        <v>201.89</v>
      </c>
      <c r="P106" s="21">
        <v>297.98999999999995</v>
      </c>
      <c r="Q106" s="44">
        <v>288.23399999999998</v>
      </c>
      <c r="R106" s="44">
        <v>371.29799999999994</v>
      </c>
      <c r="S106" s="52">
        <v>251.77599999999998</v>
      </c>
      <c r="T106" s="52">
        <v>279.20999999999998</v>
      </c>
      <c r="U106" s="52">
        <v>200.04300000000001</v>
      </c>
      <c r="V106" s="48">
        <v>318.33999999999997</v>
      </c>
      <c r="W106" s="53"/>
      <c r="X106" s="126"/>
    </row>
    <row r="107" spans="2:24" x14ac:dyDescent="0.25">
      <c r="B107" s="7"/>
      <c r="C107" s="8" t="s">
        <v>14</v>
      </c>
      <c r="D107" s="20" t="s">
        <v>0</v>
      </c>
      <c r="E107" s="20" t="s">
        <v>0</v>
      </c>
      <c r="F107" s="20" t="s">
        <v>0</v>
      </c>
      <c r="G107" s="20" t="s">
        <v>0</v>
      </c>
      <c r="H107" s="23">
        <v>1.6</v>
      </c>
      <c r="I107" s="23">
        <v>0.52</v>
      </c>
      <c r="J107" s="21">
        <v>0.4</v>
      </c>
      <c r="K107" s="21">
        <v>0.75</v>
      </c>
      <c r="L107" s="21">
        <v>5.65</v>
      </c>
      <c r="M107" s="21">
        <v>3.15</v>
      </c>
      <c r="N107" s="21">
        <v>9.2550000000000008</v>
      </c>
      <c r="O107" s="21">
        <v>8.73</v>
      </c>
      <c r="P107" s="21">
        <v>8.4820000000000011</v>
      </c>
      <c r="Q107" s="44">
        <v>6.0649999999999995</v>
      </c>
      <c r="R107" s="44">
        <v>19.080000000000002</v>
      </c>
      <c r="S107" s="54">
        <v>1</v>
      </c>
      <c r="T107" s="54" t="s">
        <v>0</v>
      </c>
      <c r="U107" s="54" t="s">
        <v>0</v>
      </c>
      <c r="V107" s="139">
        <v>0</v>
      </c>
      <c r="W107" s="151"/>
      <c r="X107" s="126"/>
    </row>
    <row r="108" spans="2:24" x14ac:dyDescent="0.25">
      <c r="B108" s="7"/>
      <c r="C108" s="8" t="s">
        <v>15</v>
      </c>
      <c r="D108" s="20" t="s">
        <v>0</v>
      </c>
      <c r="E108" s="20" t="s">
        <v>0</v>
      </c>
      <c r="F108" s="20" t="s">
        <v>0</v>
      </c>
      <c r="G108" s="8">
        <v>0.14000000000000001</v>
      </c>
      <c r="H108" s="8">
        <v>0.15</v>
      </c>
      <c r="I108" s="23">
        <v>0.04</v>
      </c>
      <c r="J108" s="21">
        <v>0.15</v>
      </c>
      <c r="K108" s="21">
        <v>0.72</v>
      </c>
      <c r="L108" s="21">
        <v>2.19</v>
      </c>
      <c r="M108" s="21" t="s">
        <v>0</v>
      </c>
      <c r="N108" s="21">
        <v>0.1</v>
      </c>
      <c r="O108" s="21">
        <v>0.43</v>
      </c>
      <c r="P108" s="21">
        <v>0.45299999999999996</v>
      </c>
      <c r="Q108" s="44">
        <v>0.18</v>
      </c>
      <c r="R108" s="44">
        <v>0.32</v>
      </c>
      <c r="S108" s="47" t="s">
        <v>0</v>
      </c>
      <c r="T108" s="47" t="s">
        <v>0</v>
      </c>
      <c r="U108" s="47">
        <v>0.30000000000000004</v>
      </c>
      <c r="V108" s="45">
        <v>0.1</v>
      </c>
      <c r="W108" s="148"/>
      <c r="X108" s="126"/>
    </row>
    <row r="109" spans="2:24" x14ac:dyDescent="0.25">
      <c r="B109" s="7"/>
      <c r="C109" s="8"/>
      <c r="D109" s="8"/>
      <c r="E109" s="8"/>
      <c r="F109" s="8"/>
      <c r="G109" s="8"/>
      <c r="H109" s="8"/>
      <c r="I109" s="24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2"/>
      <c r="W109" s="147"/>
      <c r="X109" s="126"/>
    </row>
    <row r="110" spans="2:24" x14ac:dyDescent="0.25">
      <c r="B110" s="7" t="s">
        <v>38</v>
      </c>
      <c r="C110" s="8"/>
      <c r="D110" s="28">
        <f t="shared" ref="D110:K110" si="34">SUM(D111:D112)</f>
        <v>5.65</v>
      </c>
      <c r="E110" s="28">
        <f t="shared" si="34"/>
        <v>3.83</v>
      </c>
      <c r="F110" s="28">
        <f t="shared" si="34"/>
        <v>0.86</v>
      </c>
      <c r="G110" s="28">
        <f t="shared" si="34"/>
        <v>3.75</v>
      </c>
      <c r="H110" s="29">
        <f t="shared" si="34"/>
        <v>0.2</v>
      </c>
      <c r="I110" s="29">
        <f t="shared" si="34"/>
        <v>90.74</v>
      </c>
      <c r="J110" s="30">
        <f t="shared" si="34"/>
        <v>64.02</v>
      </c>
      <c r="K110" s="30">
        <f t="shared" si="34"/>
        <v>5.72</v>
      </c>
      <c r="L110" s="30">
        <f t="shared" ref="L110:T110" si="35">SUM(L111:L112)</f>
        <v>24.58</v>
      </c>
      <c r="M110" s="30">
        <f t="shared" si="35"/>
        <v>4.66</v>
      </c>
      <c r="N110" s="30">
        <f t="shared" si="35"/>
        <v>1.105</v>
      </c>
      <c r="O110" s="30">
        <f t="shared" si="35"/>
        <v>6.23</v>
      </c>
      <c r="P110" s="30">
        <f t="shared" si="35"/>
        <v>10.66</v>
      </c>
      <c r="Q110" s="30">
        <f t="shared" si="35"/>
        <v>8.44</v>
      </c>
      <c r="R110" s="30">
        <f t="shared" si="35"/>
        <v>8.44</v>
      </c>
      <c r="S110" s="30">
        <f t="shared" si="35"/>
        <v>0</v>
      </c>
      <c r="T110" s="30">
        <f t="shared" si="35"/>
        <v>0</v>
      </c>
      <c r="U110" s="30">
        <f>SUM(U111:U112)</f>
        <v>0</v>
      </c>
      <c r="V110" s="120">
        <f>SUM(V111:V112)</f>
        <v>0</v>
      </c>
      <c r="W110" s="145"/>
      <c r="X110" s="126"/>
    </row>
    <row r="111" spans="2:24" x14ac:dyDescent="0.25">
      <c r="B111" s="7"/>
      <c r="C111" s="8" t="s">
        <v>24</v>
      </c>
      <c r="D111" s="20" t="s">
        <v>0</v>
      </c>
      <c r="E111" s="8">
        <v>1.22</v>
      </c>
      <c r="F111" s="8">
        <v>0.86</v>
      </c>
      <c r="G111" s="8">
        <v>3.32</v>
      </c>
      <c r="H111" s="23">
        <v>0.2</v>
      </c>
      <c r="I111" s="32" t="s">
        <v>0</v>
      </c>
      <c r="J111" s="21" t="s">
        <v>0</v>
      </c>
      <c r="K111" s="21" t="s">
        <v>0</v>
      </c>
      <c r="L111" s="21" t="s">
        <v>0</v>
      </c>
      <c r="M111" s="21" t="s">
        <v>0</v>
      </c>
      <c r="N111" s="21" t="s">
        <v>0</v>
      </c>
      <c r="O111" s="21" t="s">
        <v>0</v>
      </c>
      <c r="P111" s="21" t="s">
        <v>0</v>
      </c>
      <c r="Q111" s="21" t="s">
        <v>0</v>
      </c>
      <c r="R111" s="21" t="s">
        <v>0</v>
      </c>
      <c r="S111" s="21" t="s">
        <v>0</v>
      </c>
      <c r="T111" s="21" t="s">
        <v>0</v>
      </c>
      <c r="U111" s="21" t="s">
        <v>0</v>
      </c>
      <c r="V111" s="22" t="s">
        <v>0</v>
      </c>
      <c r="W111" s="147"/>
      <c r="X111" s="126"/>
    </row>
    <row r="112" spans="2:24" x14ac:dyDescent="0.25">
      <c r="B112" s="7"/>
      <c r="C112" s="8" t="s">
        <v>16</v>
      </c>
      <c r="D112" s="8">
        <v>5.65</v>
      </c>
      <c r="E112" s="8">
        <v>2.61</v>
      </c>
      <c r="F112" s="20" t="s">
        <v>0</v>
      </c>
      <c r="G112" s="8">
        <v>0.43</v>
      </c>
      <c r="H112" s="20" t="s">
        <v>0</v>
      </c>
      <c r="I112" s="32">
        <v>90.74</v>
      </c>
      <c r="J112" s="21">
        <v>64.02</v>
      </c>
      <c r="K112" s="21">
        <v>5.72</v>
      </c>
      <c r="L112" s="21">
        <v>24.58</v>
      </c>
      <c r="M112" s="21">
        <v>4.66</v>
      </c>
      <c r="N112" s="21">
        <v>1.105</v>
      </c>
      <c r="O112" s="21">
        <v>6.23</v>
      </c>
      <c r="P112" s="40">
        <v>10.66</v>
      </c>
      <c r="Q112" s="44">
        <v>8.44</v>
      </c>
      <c r="R112" s="44">
        <v>8.44</v>
      </c>
      <c r="S112" s="47" t="s">
        <v>0</v>
      </c>
      <c r="T112" s="47" t="s">
        <v>0</v>
      </c>
      <c r="U112" s="47" t="s">
        <v>0</v>
      </c>
      <c r="V112" s="45" t="s">
        <v>0</v>
      </c>
      <c r="W112" s="148"/>
      <c r="X112" s="126"/>
    </row>
    <row r="113" spans="2:24" x14ac:dyDescent="0.25">
      <c r="B113" s="7"/>
      <c r="C113" s="8"/>
      <c r="D113" s="8"/>
      <c r="E113" s="8"/>
      <c r="F113" s="8"/>
      <c r="G113" s="8"/>
      <c r="H113" s="8"/>
      <c r="I113" s="24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2"/>
      <c r="W113" s="147"/>
      <c r="X113" s="126"/>
    </row>
    <row r="114" spans="2:24" x14ac:dyDescent="0.25">
      <c r="B114" s="7" t="s">
        <v>39</v>
      </c>
      <c r="C114" s="8"/>
      <c r="D114" s="28">
        <f t="shared" ref="D114:T114" si="36">SUM(D115)</f>
        <v>31.97</v>
      </c>
      <c r="E114" s="28">
        <f t="shared" si="36"/>
        <v>70.290000000000006</v>
      </c>
      <c r="F114" s="28">
        <f t="shared" si="36"/>
        <v>82.46</v>
      </c>
      <c r="G114" s="28">
        <f t="shared" si="36"/>
        <v>94.22</v>
      </c>
      <c r="H114" s="28">
        <f t="shared" si="36"/>
        <v>253.51</v>
      </c>
      <c r="I114" s="28">
        <f t="shared" si="36"/>
        <v>255.85</v>
      </c>
      <c r="J114" s="30">
        <f t="shared" si="36"/>
        <v>263.74</v>
      </c>
      <c r="K114" s="30">
        <f t="shared" si="36"/>
        <v>310.83</v>
      </c>
      <c r="L114" s="30">
        <f t="shared" si="36"/>
        <v>243.51</v>
      </c>
      <c r="M114" s="30">
        <f t="shared" si="36"/>
        <v>171.06</v>
      </c>
      <c r="N114" s="30">
        <f t="shared" si="36"/>
        <v>121.72699999999999</v>
      </c>
      <c r="O114" s="30">
        <f t="shared" si="36"/>
        <v>90.28</v>
      </c>
      <c r="P114" s="30">
        <f t="shared" si="36"/>
        <v>88.25</v>
      </c>
      <c r="Q114" s="30">
        <f t="shared" si="36"/>
        <v>89.265999999999977</v>
      </c>
      <c r="R114" s="30">
        <f t="shared" si="36"/>
        <v>127.75500000000004</v>
      </c>
      <c r="S114" s="30">
        <f t="shared" si="36"/>
        <v>234.10599999999985</v>
      </c>
      <c r="T114" s="30">
        <f t="shared" si="36"/>
        <v>332.08799999999985</v>
      </c>
      <c r="U114" s="30">
        <f>SUM(U115:U116)</f>
        <v>2809.2041000000004</v>
      </c>
      <c r="V114" s="120">
        <f>SUM(V115:V116)</f>
        <v>5016.5212380000003</v>
      </c>
      <c r="W114" s="145"/>
      <c r="X114" s="126"/>
    </row>
    <row r="115" spans="2:24" x14ac:dyDescent="0.25">
      <c r="B115" s="7"/>
      <c r="C115" s="8" t="s">
        <v>16</v>
      </c>
      <c r="D115" s="8">
        <v>31.97</v>
      </c>
      <c r="E115" s="8">
        <v>70.290000000000006</v>
      </c>
      <c r="F115" s="8">
        <v>82.46</v>
      </c>
      <c r="G115" s="8">
        <v>94.22</v>
      </c>
      <c r="H115" s="8">
        <v>253.51</v>
      </c>
      <c r="I115" s="32">
        <v>255.85</v>
      </c>
      <c r="J115" s="21">
        <v>263.74</v>
      </c>
      <c r="K115" s="21">
        <v>310.83</v>
      </c>
      <c r="L115" s="21">
        <v>243.51</v>
      </c>
      <c r="M115" s="21">
        <v>171.06</v>
      </c>
      <c r="N115" s="21">
        <v>121.72699999999999</v>
      </c>
      <c r="O115" s="21">
        <v>90.28</v>
      </c>
      <c r="P115" s="21">
        <v>88.25</v>
      </c>
      <c r="Q115" s="44">
        <v>89.265999999999977</v>
      </c>
      <c r="R115" s="44">
        <v>127.75500000000004</v>
      </c>
      <c r="S115" s="52">
        <v>234.10599999999985</v>
      </c>
      <c r="T115" s="44">
        <v>332.08799999999985</v>
      </c>
      <c r="U115" s="44">
        <v>2799.5951000000005</v>
      </c>
      <c r="V115" s="118">
        <v>5016.5212380000003</v>
      </c>
      <c r="W115" s="50"/>
      <c r="X115" s="126"/>
    </row>
    <row r="116" spans="2:24" x14ac:dyDescent="0.25">
      <c r="B116" s="7"/>
      <c r="C116" s="8" t="s">
        <v>9</v>
      </c>
      <c r="D116" s="8"/>
      <c r="E116" s="8"/>
      <c r="F116" s="8"/>
      <c r="G116" s="8"/>
      <c r="H116" s="8"/>
      <c r="I116" s="32"/>
      <c r="J116" s="21"/>
      <c r="K116" s="21"/>
      <c r="L116" s="21" t="s">
        <v>0</v>
      </c>
      <c r="M116" s="21" t="s">
        <v>0</v>
      </c>
      <c r="N116" s="21" t="s">
        <v>0</v>
      </c>
      <c r="O116" s="21" t="s">
        <v>0</v>
      </c>
      <c r="P116" s="21" t="s">
        <v>0</v>
      </c>
      <c r="Q116" s="47" t="s">
        <v>0</v>
      </c>
      <c r="R116" s="47" t="s">
        <v>0</v>
      </c>
      <c r="S116" s="54" t="s">
        <v>0</v>
      </c>
      <c r="T116" s="47" t="s">
        <v>0</v>
      </c>
      <c r="U116" s="47">
        <v>9.6089999999999982</v>
      </c>
      <c r="V116" s="139">
        <v>0</v>
      </c>
      <c r="W116" s="148"/>
      <c r="X116" s="126"/>
    </row>
    <row r="117" spans="2:24" x14ac:dyDescent="0.25">
      <c r="B117" s="7"/>
      <c r="C117" s="8"/>
      <c r="D117" s="8"/>
      <c r="E117" s="8"/>
      <c r="F117" s="8"/>
      <c r="G117" s="8"/>
      <c r="H117" s="8"/>
      <c r="I117" s="24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2"/>
      <c r="W117" s="147"/>
      <c r="X117" s="126"/>
    </row>
    <row r="118" spans="2:24" x14ac:dyDescent="0.25">
      <c r="B118" s="7" t="s">
        <v>40</v>
      </c>
      <c r="C118" s="8"/>
      <c r="D118" s="29">
        <f>SUM(D119:D122)</f>
        <v>0.96</v>
      </c>
      <c r="E118" s="29">
        <f>SUM(E119:E122)</f>
        <v>0</v>
      </c>
      <c r="F118" s="25">
        <f>SUM(F119:F122)</f>
        <v>71.63</v>
      </c>
      <c r="G118" s="25">
        <f t="shared" ref="G118:N118" si="37">SUM(G119:G121)</f>
        <v>363.78000000000003</v>
      </c>
      <c r="H118" s="25">
        <f t="shared" si="37"/>
        <v>2889.09</v>
      </c>
      <c r="I118" s="25">
        <f t="shared" si="37"/>
        <v>2735.26</v>
      </c>
      <c r="J118" s="26">
        <f t="shared" si="37"/>
        <v>4062.6099999999997</v>
      </c>
      <c r="K118" s="26">
        <f t="shared" si="37"/>
        <v>4444.6899999999996</v>
      </c>
      <c r="L118" s="26">
        <f>SUM(L119:L121)</f>
        <v>6318.84</v>
      </c>
      <c r="M118" s="26">
        <f t="shared" si="37"/>
        <v>46778.98</v>
      </c>
      <c r="N118" s="26">
        <f t="shared" si="37"/>
        <v>45874.300535384624</v>
      </c>
      <c r="O118" s="26">
        <f t="shared" ref="O118:U118" si="38">SUM(O119:O122)</f>
        <v>18177.97</v>
      </c>
      <c r="P118" s="26">
        <f t="shared" si="38"/>
        <v>60951.403890390313</v>
      </c>
      <c r="Q118" s="26">
        <f t="shared" si="38"/>
        <v>48764.842360000017</v>
      </c>
      <c r="R118" s="26">
        <f t="shared" si="38"/>
        <v>18239.663849999997</v>
      </c>
      <c r="S118" s="26">
        <f t="shared" si="38"/>
        <v>9893.4155199999968</v>
      </c>
      <c r="T118" s="26">
        <f t="shared" si="38"/>
        <v>5047.8146362962998</v>
      </c>
      <c r="U118" s="26">
        <f t="shared" si="38"/>
        <v>22383.498801570026</v>
      </c>
      <c r="V118" s="119">
        <f t="shared" ref="V118" si="39">SUM(V119:V122)</f>
        <v>45275.141896240646</v>
      </c>
      <c r="W118" s="149"/>
      <c r="X118" s="126"/>
    </row>
    <row r="119" spans="2:24" x14ac:dyDescent="0.25">
      <c r="B119" s="7"/>
      <c r="C119" s="8" t="s">
        <v>2</v>
      </c>
      <c r="D119" s="20" t="s">
        <v>0</v>
      </c>
      <c r="E119" s="20" t="s">
        <v>0</v>
      </c>
      <c r="F119" s="24" t="s">
        <v>0</v>
      </c>
      <c r="G119" s="24">
        <v>78.05</v>
      </c>
      <c r="H119" s="24">
        <v>1949.13</v>
      </c>
      <c r="I119" s="24">
        <v>1678.72</v>
      </c>
      <c r="J119" s="21">
        <v>1409.48</v>
      </c>
      <c r="K119" s="21">
        <v>1847.23</v>
      </c>
      <c r="L119" s="21">
        <v>3967.24</v>
      </c>
      <c r="M119" s="21">
        <v>44581.08</v>
      </c>
      <c r="N119" s="21">
        <v>41038.820920000006</v>
      </c>
      <c r="O119" s="21">
        <v>15940.03</v>
      </c>
      <c r="P119" s="21">
        <v>56205.718880390312</v>
      </c>
      <c r="Q119" s="44">
        <v>42807.383360000022</v>
      </c>
      <c r="R119" s="44">
        <v>11891.594849999998</v>
      </c>
      <c r="S119" s="44">
        <v>7205.7605199999971</v>
      </c>
      <c r="T119" s="52">
        <v>838.88913629629997</v>
      </c>
      <c r="U119" s="52">
        <v>18225.578063108489</v>
      </c>
      <c r="V119" s="48">
        <v>40519.265229199998</v>
      </c>
      <c r="W119" s="53"/>
      <c r="X119" s="126"/>
    </row>
    <row r="120" spans="2:24" x14ac:dyDescent="0.25">
      <c r="B120" s="7"/>
      <c r="C120" s="8" t="s">
        <v>1</v>
      </c>
      <c r="D120" s="8">
        <v>0.96</v>
      </c>
      <c r="E120" s="20" t="s">
        <v>0</v>
      </c>
      <c r="F120" s="24">
        <v>56.11</v>
      </c>
      <c r="G120" s="24">
        <v>285.73</v>
      </c>
      <c r="H120" s="24">
        <v>464.06</v>
      </c>
      <c r="I120" s="24">
        <v>747.45</v>
      </c>
      <c r="J120" s="21">
        <v>1024.1400000000001</v>
      </c>
      <c r="K120" s="21">
        <v>1047.8699999999999</v>
      </c>
      <c r="L120" s="21">
        <v>1277.0999999999999</v>
      </c>
      <c r="M120" s="21">
        <v>870.25</v>
      </c>
      <c r="N120" s="21">
        <v>3215.5556153846155</v>
      </c>
      <c r="O120" s="21">
        <v>231.41</v>
      </c>
      <c r="P120" s="21">
        <v>2310.9290099999998</v>
      </c>
      <c r="Q120" s="44">
        <v>3648.3799999999997</v>
      </c>
      <c r="R120" s="44">
        <v>4174.7460000000001</v>
      </c>
      <c r="S120" s="52">
        <v>1359.4659999999999</v>
      </c>
      <c r="T120" s="52">
        <v>3026.9394999999995</v>
      </c>
      <c r="U120" s="52">
        <v>3574.697808461538</v>
      </c>
      <c r="V120" s="48">
        <v>4104.308107040647</v>
      </c>
      <c r="W120" s="53"/>
      <c r="X120" s="126"/>
    </row>
    <row r="121" spans="2:24" x14ac:dyDescent="0.25">
      <c r="B121" s="7"/>
      <c r="C121" s="8" t="s">
        <v>15</v>
      </c>
      <c r="D121" s="20" t="s">
        <v>0</v>
      </c>
      <c r="E121" s="20" t="s">
        <v>0</v>
      </c>
      <c r="F121" s="24">
        <v>7.84</v>
      </c>
      <c r="G121" s="24" t="s">
        <v>0</v>
      </c>
      <c r="H121" s="24">
        <v>475.9</v>
      </c>
      <c r="I121" s="24">
        <v>309.08999999999997</v>
      </c>
      <c r="J121" s="21">
        <v>1628.99</v>
      </c>
      <c r="K121" s="21">
        <v>1549.59</v>
      </c>
      <c r="L121" s="21">
        <v>1074.5</v>
      </c>
      <c r="M121" s="21">
        <v>1327.65</v>
      </c>
      <c r="N121" s="21">
        <v>1619.9240000000002</v>
      </c>
      <c r="O121" s="21">
        <v>2006.53</v>
      </c>
      <c r="P121" s="21">
        <v>2434.7559999999999</v>
      </c>
      <c r="Q121" s="44">
        <v>2309.0789999999997</v>
      </c>
      <c r="R121" s="44">
        <v>2173.3229999999999</v>
      </c>
      <c r="S121" s="52">
        <v>1328.1890000000001</v>
      </c>
      <c r="T121" s="52">
        <v>1181.9859999999999</v>
      </c>
      <c r="U121" s="52">
        <v>583.22292999999991</v>
      </c>
      <c r="V121" s="48">
        <v>651.56856000000005</v>
      </c>
      <c r="W121" s="53"/>
      <c r="X121" s="126"/>
    </row>
    <row r="122" spans="2:24" x14ac:dyDescent="0.25">
      <c r="B122" s="7"/>
      <c r="C122" s="8" t="s">
        <v>16</v>
      </c>
      <c r="D122" s="20" t="s">
        <v>0</v>
      </c>
      <c r="E122" s="20" t="s">
        <v>0</v>
      </c>
      <c r="F122" s="24">
        <v>7.68</v>
      </c>
      <c r="G122" s="24" t="s">
        <v>0</v>
      </c>
      <c r="H122" s="24" t="s">
        <v>0</v>
      </c>
      <c r="I122" s="24" t="s">
        <v>0</v>
      </c>
      <c r="J122" s="21" t="s">
        <v>0</v>
      </c>
      <c r="K122" s="21"/>
      <c r="L122" s="21"/>
      <c r="M122" s="21"/>
      <c r="N122" s="21"/>
      <c r="O122" s="21" t="s">
        <v>0</v>
      </c>
      <c r="P122" s="21" t="s">
        <v>0</v>
      </c>
      <c r="Q122" s="21" t="s">
        <v>0</v>
      </c>
      <c r="R122" s="21" t="s">
        <v>0</v>
      </c>
      <c r="S122" s="21" t="s">
        <v>0</v>
      </c>
      <c r="T122" s="21" t="s">
        <v>0</v>
      </c>
      <c r="U122" s="21" t="s">
        <v>0</v>
      </c>
      <c r="V122" s="22" t="s">
        <v>0</v>
      </c>
      <c r="W122" s="147"/>
      <c r="X122" s="126"/>
    </row>
    <row r="123" spans="2:24" x14ac:dyDescent="0.25">
      <c r="B123" s="7"/>
      <c r="C123" s="8"/>
      <c r="D123" s="8"/>
      <c r="E123" s="8"/>
      <c r="F123" s="8"/>
      <c r="G123" s="8"/>
      <c r="H123" s="8"/>
      <c r="I123" s="24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2"/>
      <c r="W123" s="147"/>
      <c r="X123" s="126"/>
    </row>
    <row r="124" spans="2:24" x14ac:dyDescent="0.25">
      <c r="B124" s="7" t="s">
        <v>41</v>
      </c>
      <c r="C124" s="8"/>
      <c r="D124" s="28">
        <f t="shared" ref="D124:V124" si="40">SUM(D125)</f>
        <v>662.48</v>
      </c>
      <c r="E124" s="25">
        <f t="shared" si="40"/>
        <v>1060.06</v>
      </c>
      <c r="F124" s="25">
        <f t="shared" si="40"/>
        <v>1191.3</v>
      </c>
      <c r="G124" s="25">
        <f t="shared" si="40"/>
        <v>1290.3</v>
      </c>
      <c r="H124" s="28">
        <f t="shared" si="40"/>
        <v>2243.33</v>
      </c>
      <c r="I124" s="28">
        <f t="shared" si="40"/>
        <v>2981.79</v>
      </c>
      <c r="J124" s="30">
        <f t="shared" si="40"/>
        <v>3893.25</v>
      </c>
      <c r="K124" s="30">
        <f t="shared" si="40"/>
        <v>8877.17</v>
      </c>
      <c r="L124" s="30">
        <f t="shared" si="40"/>
        <v>9437.84</v>
      </c>
      <c r="M124" s="30">
        <f t="shared" si="40"/>
        <v>9682.82</v>
      </c>
      <c r="N124" s="30">
        <f t="shared" si="40"/>
        <v>15549.635075970897</v>
      </c>
      <c r="O124" s="30">
        <f t="shared" si="40"/>
        <v>18471.02</v>
      </c>
      <c r="P124" s="30">
        <f t="shared" si="40"/>
        <v>29090.655000000006</v>
      </c>
      <c r="Q124" s="30">
        <f t="shared" si="40"/>
        <v>28236.116970000006</v>
      </c>
      <c r="R124" s="30">
        <f t="shared" si="40"/>
        <v>34114.000009999989</v>
      </c>
      <c r="S124" s="30">
        <f t="shared" si="40"/>
        <v>43290.024400000002</v>
      </c>
      <c r="T124" s="30">
        <f t="shared" si="40"/>
        <v>45232.726809760017</v>
      </c>
      <c r="U124" s="30">
        <f t="shared" si="40"/>
        <v>50914.452920000003</v>
      </c>
      <c r="V124" s="120">
        <f t="shared" si="40"/>
        <v>32521.408738199996</v>
      </c>
      <c r="W124" s="145"/>
      <c r="X124" s="126"/>
    </row>
    <row r="125" spans="2:24" x14ac:dyDescent="0.25">
      <c r="B125" s="7"/>
      <c r="C125" s="8" t="s">
        <v>16</v>
      </c>
      <c r="D125" s="8">
        <v>662.48</v>
      </c>
      <c r="E125" s="24">
        <v>1060.06</v>
      </c>
      <c r="F125" s="24">
        <v>1191.3</v>
      </c>
      <c r="G125" s="24">
        <v>1290.3</v>
      </c>
      <c r="H125" s="24">
        <v>2243.33</v>
      </c>
      <c r="I125" s="32">
        <v>2981.79</v>
      </c>
      <c r="J125" s="21">
        <v>3893.25</v>
      </c>
      <c r="K125" s="21">
        <v>8877.17</v>
      </c>
      <c r="L125" s="21">
        <v>9437.84</v>
      </c>
      <c r="M125" s="21">
        <v>9682.82</v>
      </c>
      <c r="N125" s="21">
        <v>15549.635075970897</v>
      </c>
      <c r="O125" s="21">
        <v>18471.02</v>
      </c>
      <c r="P125" s="21">
        <v>29090.655000000006</v>
      </c>
      <c r="Q125" s="44">
        <v>28236.116970000006</v>
      </c>
      <c r="R125" s="44">
        <v>34114.000009999989</v>
      </c>
      <c r="S125" s="52">
        <v>43290.024400000002</v>
      </c>
      <c r="T125" s="52">
        <v>45232.726809760017</v>
      </c>
      <c r="U125" s="52">
        <v>50914.452920000003</v>
      </c>
      <c r="V125" s="48">
        <v>32521.408738199996</v>
      </c>
      <c r="W125" s="53"/>
      <c r="X125" s="126"/>
    </row>
    <row r="126" spans="2:24" x14ac:dyDescent="0.25">
      <c r="B126" s="7"/>
      <c r="C126" s="8"/>
      <c r="D126" s="8"/>
      <c r="E126" s="8"/>
      <c r="F126" s="8"/>
      <c r="G126" s="8"/>
      <c r="H126" s="8"/>
      <c r="I126" s="24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2"/>
      <c r="W126" s="147"/>
      <c r="X126" s="126"/>
    </row>
    <row r="127" spans="2:24" x14ac:dyDescent="0.25">
      <c r="B127" s="7" t="s">
        <v>42</v>
      </c>
      <c r="C127" s="8"/>
      <c r="D127" s="28">
        <f t="shared" ref="D127:P127" si="41">SUM(D128:D133)</f>
        <v>74.81</v>
      </c>
      <c r="E127" s="28">
        <f t="shared" si="41"/>
        <v>135.38</v>
      </c>
      <c r="F127" s="28">
        <f t="shared" si="41"/>
        <v>162.66</v>
      </c>
      <c r="G127" s="28">
        <f t="shared" si="41"/>
        <v>152.18</v>
      </c>
      <c r="H127" s="29">
        <f t="shared" si="41"/>
        <v>214.31</v>
      </c>
      <c r="I127" s="29">
        <f t="shared" si="41"/>
        <v>220.96</v>
      </c>
      <c r="J127" s="30">
        <f t="shared" si="41"/>
        <v>149.31</v>
      </c>
      <c r="K127" s="30">
        <f t="shared" si="41"/>
        <v>259.66999999999996</v>
      </c>
      <c r="L127" s="30">
        <f>SUM(L128:L133)</f>
        <v>231.95999999999998</v>
      </c>
      <c r="M127" s="30">
        <f t="shared" si="41"/>
        <v>810.85</v>
      </c>
      <c r="N127" s="30">
        <f t="shared" si="41"/>
        <v>961.47499999999991</v>
      </c>
      <c r="O127" s="30">
        <f>SUM(O128:O133)</f>
        <v>1414.67</v>
      </c>
      <c r="P127" s="30">
        <f t="shared" si="41"/>
        <v>1576.3009999999997</v>
      </c>
      <c r="Q127" s="30">
        <f t="shared" ref="Q127:V127" si="42">SUM(Q128:Q133)</f>
        <v>2471.3900000000003</v>
      </c>
      <c r="R127" s="30">
        <f t="shared" si="42"/>
        <v>1315.9010000000001</v>
      </c>
      <c r="S127" s="30">
        <f t="shared" si="42"/>
        <v>1924.1939999999995</v>
      </c>
      <c r="T127" s="30">
        <f t="shared" si="42"/>
        <v>2388.0969999999998</v>
      </c>
      <c r="U127" s="30">
        <f t="shared" si="42"/>
        <v>2759.88</v>
      </c>
      <c r="V127" s="120">
        <f t="shared" si="42"/>
        <v>2396.8736699999999</v>
      </c>
      <c r="W127" s="145"/>
      <c r="X127" s="126"/>
    </row>
    <row r="128" spans="2:24" x14ac:dyDescent="0.25">
      <c r="B128" s="7"/>
      <c r="C128" s="8" t="s">
        <v>50</v>
      </c>
      <c r="D128" s="20">
        <v>9.1199999999999992</v>
      </c>
      <c r="E128" s="8">
        <v>6.06</v>
      </c>
      <c r="F128" s="8">
        <v>7.32</v>
      </c>
      <c r="G128" s="8">
        <v>7.45</v>
      </c>
      <c r="H128" s="23">
        <v>16.71</v>
      </c>
      <c r="I128" s="32">
        <v>9.0399999999999991</v>
      </c>
      <c r="J128" s="21">
        <v>2.0499999999999998</v>
      </c>
      <c r="K128" s="21">
        <v>5.15</v>
      </c>
      <c r="L128" s="21">
        <v>11.42</v>
      </c>
      <c r="M128" s="21">
        <v>14.93</v>
      </c>
      <c r="N128" s="21">
        <v>12.707000000000001</v>
      </c>
      <c r="O128" s="21">
        <v>11.37</v>
      </c>
      <c r="P128" s="21">
        <v>20.149999999999999</v>
      </c>
      <c r="Q128" s="44">
        <v>77.61</v>
      </c>
      <c r="R128" s="44">
        <v>20.68</v>
      </c>
      <c r="S128" s="52">
        <v>31.209</v>
      </c>
      <c r="T128" s="52">
        <v>26.260000000000005</v>
      </c>
      <c r="U128" s="52">
        <v>28.65</v>
      </c>
      <c r="V128" s="48">
        <v>24.68412</v>
      </c>
      <c r="W128" s="53"/>
      <c r="X128" s="126"/>
    </row>
    <row r="129" spans="2:24" x14ac:dyDescent="0.25">
      <c r="B129" s="7"/>
      <c r="C129" s="8" t="s">
        <v>11</v>
      </c>
      <c r="D129" s="8">
        <v>4.8499999999999996</v>
      </c>
      <c r="E129" s="8">
        <v>9.52</v>
      </c>
      <c r="F129" s="23">
        <v>4.4000000000000004</v>
      </c>
      <c r="G129" s="8">
        <v>0.08</v>
      </c>
      <c r="H129" s="23">
        <v>0.35</v>
      </c>
      <c r="I129" s="32">
        <v>10.29</v>
      </c>
      <c r="J129" s="21">
        <v>11.5</v>
      </c>
      <c r="K129" s="21">
        <v>13.77</v>
      </c>
      <c r="L129" s="21">
        <v>10.63</v>
      </c>
      <c r="M129" s="21">
        <v>18.09</v>
      </c>
      <c r="N129" s="21">
        <v>7.6899999999999995</v>
      </c>
      <c r="O129" s="21">
        <v>16.82</v>
      </c>
      <c r="P129" s="21">
        <v>6.05</v>
      </c>
      <c r="Q129" s="44">
        <v>1.94</v>
      </c>
      <c r="R129" s="47" t="s">
        <v>0</v>
      </c>
      <c r="S129" s="54">
        <v>3.855</v>
      </c>
      <c r="T129" s="52">
        <v>2.4350000000000005</v>
      </c>
      <c r="U129" s="52">
        <v>0.2</v>
      </c>
      <c r="V129" s="136">
        <v>0</v>
      </c>
      <c r="W129" s="53"/>
      <c r="X129" s="126"/>
    </row>
    <row r="130" spans="2:24" x14ac:dyDescent="0.25">
      <c r="B130" s="7"/>
      <c r="C130" s="8" t="s">
        <v>12</v>
      </c>
      <c r="D130" s="8">
        <v>12.47</v>
      </c>
      <c r="E130" s="8">
        <v>12.19</v>
      </c>
      <c r="F130" s="8">
        <v>29.28</v>
      </c>
      <c r="G130" s="8">
        <v>15.59</v>
      </c>
      <c r="H130" s="23">
        <v>52.16</v>
      </c>
      <c r="I130" s="32">
        <v>34.869999999999997</v>
      </c>
      <c r="J130" s="21">
        <v>35.47</v>
      </c>
      <c r="K130" s="21">
        <v>87.16</v>
      </c>
      <c r="L130" s="21">
        <v>63.25</v>
      </c>
      <c r="M130" s="21">
        <v>105.44</v>
      </c>
      <c r="N130" s="21">
        <v>183.10800000000009</v>
      </c>
      <c r="O130" s="21">
        <v>334.99</v>
      </c>
      <c r="P130" s="21">
        <v>314.39999999999998</v>
      </c>
      <c r="Q130" s="44">
        <v>278.95000000000005</v>
      </c>
      <c r="R130" s="44">
        <v>190.48000000000002</v>
      </c>
      <c r="S130" s="52">
        <v>181.589</v>
      </c>
      <c r="T130" s="52">
        <v>272.78999999999996</v>
      </c>
      <c r="U130" s="52">
        <v>526.03</v>
      </c>
      <c r="V130" s="48">
        <v>489.73770000000002</v>
      </c>
      <c r="W130" s="53"/>
      <c r="X130" s="126"/>
    </row>
    <row r="131" spans="2:24" x14ac:dyDescent="0.25">
      <c r="B131" s="7"/>
      <c r="C131" s="8" t="s">
        <v>9</v>
      </c>
      <c r="D131" s="8">
        <f>9.28</f>
        <v>9.2799999999999994</v>
      </c>
      <c r="E131" s="8">
        <v>6.71</v>
      </c>
      <c r="F131" s="23">
        <f>0.02+4.15+0.71+3.92</f>
        <v>8.8000000000000007</v>
      </c>
      <c r="G131" s="8">
        <f>0.01+18.68+0.02+0.39+0.38</f>
        <v>19.48</v>
      </c>
      <c r="H131" s="23">
        <f>3.41+0.02+1.51</f>
        <v>4.9400000000000004</v>
      </c>
      <c r="I131" s="20" t="s">
        <v>0</v>
      </c>
      <c r="J131" s="21">
        <v>0.68</v>
      </c>
      <c r="K131" s="21">
        <v>3.68</v>
      </c>
      <c r="L131" s="21">
        <v>1</v>
      </c>
      <c r="M131" s="21">
        <v>5.8</v>
      </c>
      <c r="N131" s="21">
        <v>10</v>
      </c>
      <c r="O131" s="21">
        <v>7.14</v>
      </c>
      <c r="P131" s="21">
        <v>33.381999999999998</v>
      </c>
      <c r="Q131" s="51">
        <v>31.645</v>
      </c>
      <c r="R131" s="51">
        <v>14.94</v>
      </c>
      <c r="S131" s="52">
        <v>33.334999999999582</v>
      </c>
      <c r="T131" s="52">
        <v>24.134999999999874</v>
      </c>
      <c r="U131" s="52">
        <v>10.649999999999636</v>
      </c>
      <c r="V131" s="48">
        <v>9.9</v>
      </c>
      <c r="W131" s="53"/>
      <c r="X131" s="126"/>
    </row>
    <row r="132" spans="2:24" x14ac:dyDescent="0.25">
      <c r="B132" s="7"/>
      <c r="C132" s="8" t="s">
        <v>13</v>
      </c>
      <c r="D132" s="20" t="s">
        <v>0</v>
      </c>
      <c r="E132" s="20" t="s">
        <v>0</v>
      </c>
      <c r="F132" s="20" t="s">
        <v>0</v>
      </c>
      <c r="G132" s="23">
        <v>0.2</v>
      </c>
      <c r="H132" s="23">
        <v>0.76</v>
      </c>
      <c r="I132" s="32">
        <v>3.2</v>
      </c>
      <c r="J132" s="21">
        <v>1.19</v>
      </c>
      <c r="K132" s="21">
        <v>4.2699999999999996</v>
      </c>
      <c r="L132" s="21">
        <v>2.66</v>
      </c>
      <c r="M132" s="21">
        <v>8.27</v>
      </c>
      <c r="N132" s="21">
        <v>6.84</v>
      </c>
      <c r="O132" s="21">
        <v>14.09</v>
      </c>
      <c r="P132" s="21">
        <v>17.673999999999999</v>
      </c>
      <c r="Q132" s="44">
        <v>92.4</v>
      </c>
      <c r="R132" s="44">
        <v>221.15100000000001</v>
      </c>
      <c r="S132" s="52">
        <v>252.31299999999999</v>
      </c>
      <c r="T132" s="52">
        <v>307.85500000000002</v>
      </c>
      <c r="U132" s="52">
        <v>775.43</v>
      </c>
      <c r="V132" s="48">
        <v>735.6874499999999</v>
      </c>
      <c r="W132" s="53"/>
      <c r="X132" s="126"/>
    </row>
    <row r="133" spans="2:24" x14ac:dyDescent="0.25">
      <c r="B133" s="7"/>
      <c r="C133" s="8" t="s">
        <v>15</v>
      </c>
      <c r="D133" s="8">
        <v>39.090000000000003</v>
      </c>
      <c r="E133" s="23">
        <v>100.9</v>
      </c>
      <c r="F133" s="8">
        <v>112.86</v>
      </c>
      <c r="G133" s="8">
        <v>109.38</v>
      </c>
      <c r="H133" s="23">
        <v>139.38999999999999</v>
      </c>
      <c r="I133" s="32">
        <v>163.56</v>
      </c>
      <c r="J133" s="21">
        <v>98.42</v>
      </c>
      <c r="K133" s="21">
        <v>145.63999999999999</v>
      </c>
      <c r="L133" s="21">
        <v>143</v>
      </c>
      <c r="M133" s="21">
        <v>658.32</v>
      </c>
      <c r="N133" s="21">
        <v>741.12999999999977</v>
      </c>
      <c r="O133" s="21">
        <v>1030.26</v>
      </c>
      <c r="P133" s="21">
        <v>1184.6449999999998</v>
      </c>
      <c r="Q133" s="44">
        <v>1988.8450000000003</v>
      </c>
      <c r="R133" s="44">
        <v>868.65</v>
      </c>
      <c r="S133" s="52">
        <v>1421.8929999999998</v>
      </c>
      <c r="T133" s="52">
        <v>1754.6220000000001</v>
      </c>
      <c r="U133" s="52">
        <v>1418.9200000000003</v>
      </c>
      <c r="V133" s="48">
        <v>1136.8643999999999</v>
      </c>
      <c r="W133" s="53"/>
      <c r="X133" s="126"/>
    </row>
    <row r="134" spans="2:24" x14ac:dyDescent="0.25">
      <c r="B134" s="7"/>
      <c r="C134" s="8"/>
      <c r="D134" s="8"/>
      <c r="E134" s="8"/>
      <c r="F134" s="8"/>
      <c r="G134" s="8"/>
      <c r="H134" s="8"/>
      <c r="I134" s="24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2"/>
      <c r="W134" s="147"/>
      <c r="X134" s="126"/>
    </row>
    <row r="135" spans="2:24" x14ac:dyDescent="0.25">
      <c r="B135" s="7" t="s">
        <v>43</v>
      </c>
      <c r="C135" s="8"/>
      <c r="D135" s="29">
        <f>SUM(D136:D138)</f>
        <v>51.93</v>
      </c>
      <c r="E135" s="29">
        <f>SUM(E136:E138)</f>
        <v>38.099999999999994</v>
      </c>
      <c r="F135" s="29">
        <f>SUM(F136:F138)</f>
        <v>47.6</v>
      </c>
      <c r="G135" s="28">
        <f>SUM(G136:G138)</f>
        <v>39.24</v>
      </c>
      <c r="H135" s="28">
        <f>SUM(H137:H138)</f>
        <v>29.45</v>
      </c>
      <c r="I135" s="28">
        <f t="shared" ref="I135:P135" si="43">SUM(I136:I138)</f>
        <v>18.45</v>
      </c>
      <c r="J135" s="30">
        <f t="shared" si="43"/>
        <v>24.93</v>
      </c>
      <c r="K135" s="30">
        <f t="shared" si="43"/>
        <v>35.31</v>
      </c>
      <c r="L135" s="30">
        <f t="shared" si="43"/>
        <v>33.43</v>
      </c>
      <c r="M135" s="30">
        <f t="shared" si="43"/>
        <v>36.68</v>
      </c>
      <c r="N135" s="30">
        <f>SUM(N136:N138)</f>
        <v>21.07788</v>
      </c>
      <c r="O135" s="30">
        <f>SUM(O136:O138)</f>
        <v>48.05</v>
      </c>
      <c r="P135" s="30">
        <f t="shared" si="43"/>
        <v>20.75</v>
      </c>
      <c r="Q135" s="30">
        <f t="shared" ref="Q135:V135" si="44">SUM(Q136:Q138)</f>
        <v>67.64</v>
      </c>
      <c r="R135" s="30">
        <f t="shared" si="44"/>
        <v>30.251999999999999</v>
      </c>
      <c r="S135" s="30">
        <f t="shared" si="44"/>
        <v>32.789200000000008</v>
      </c>
      <c r="T135" s="30">
        <f t="shared" si="44"/>
        <v>37.239000000000004</v>
      </c>
      <c r="U135" s="30">
        <f t="shared" si="44"/>
        <v>36.8065</v>
      </c>
      <c r="V135" s="120">
        <f t="shared" si="44"/>
        <v>84.203999999999994</v>
      </c>
      <c r="W135" s="145"/>
      <c r="X135" s="126"/>
    </row>
    <row r="136" spans="2:24" x14ac:dyDescent="0.25">
      <c r="B136" s="7"/>
      <c r="C136" s="1" t="s">
        <v>52</v>
      </c>
      <c r="D136" s="31" t="s">
        <v>0</v>
      </c>
      <c r="E136" s="31">
        <v>0.06</v>
      </c>
      <c r="F136" s="1">
        <v>0.24</v>
      </c>
      <c r="G136" s="20" t="s">
        <v>0</v>
      </c>
      <c r="H136" s="20" t="s">
        <v>0</v>
      </c>
      <c r="I136" s="20" t="s">
        <v>0</v>
      </c>
      <c r="J136" s="15">
        <v>7.94</v>
      </c>
      <c r="K136" s="15">
        <v>11.92</v>
      </c>
      <c r="L136" s="34">
        <v>8.2799999999999994</v>
      </c>
      <c r="M136" s="34">
        <v>0.3</v>
      </c>
      <c r="N136" s="34" t="s">
        <v>0</v>
      </c>
      <c r="O136" s="34" t="s">
        <v>0</v>
      </c>
      <c r="P136" s="34" t="s">
        <v>0</v>
      </c>
      <c r="Q136" s="21" t="s">
        <v>0</v>
      </c>
      <c r="R136" s="21">
        <v>0.5</v>
      </c>
      <c r="S136" s="21" t="s">
        <v>0</v>
      </c>
      <c r="T136" s="21" t="s">
        <v>0</v>
      </c>
      <c r="U136" s="21" t="s">
        <v>0</v>
      </c>
      <c r="V136" s="138">
        <v>0</v>
      </c>
      <c r="W136" s="147"/>
      <c r="X136" s="126"/>
    </row>
    <row r="137" spans="2:24" x14ac:dyDescent="0.25">
      <c r="B137" s="7"/>
      <c r="C137" s="1" t="s">
        <v>9</v>
      </c>
      <c r="D137" s="1">
        <v>51.93</v>
      </c>
      <c r="E137" s="1">
        <v>2.81</v>
      </c>
      <c r="F137" s="1">
        <v>0.6</v>
      </c>
      <c r="G137" s="20" t="s">
        <v>0</v>
      </c>
      <c r="H137" s="20" t="s">
        <v>0</v>
      </c>
      <c r="I137" s="20" t="s">
        <v>0</v>
      </c>
      <c r="J137" s="21" t="s">
        <v>0</v>
      </c>
      <c r="K137" s="21">
        <v>4.58</v>
      </c>
      <c r="L137" s="21" t="s">
        <v>0</v>
      </c>
      <c r="M137" s="21">
        <v>2.6</v>
      </c>
      <c r="N137" s="21" t="s">
        <v>0</v>
      </c>
      <c r="O137" s="21">
        <v>0.55000000000000004</v>
      </c>
      <c r="P137" s="34" t="s">
        <v>0</v>
      </c>
      <c r="Q137" s="44">
        <v>2.4E-2</v>
      </c>
      <c r="R137" s="44">
        <v>8.6999999999999994E-2</v>
      </c>
      <c r="S137" s="52">
        <v>8.8200000000000001E-2</v>
      </c>
      <c r="T137" s="54" t="s">
        <v>0</v>
      </c>
      <c r="U137" s="54" t="s">
        <v>0</v>
      </c>
      <c r="V137" s="139">
        <v>0</v>
      </c>
      <c r="W137" s="151"/>
      <c r="X137" s="126"/>
    </row>
    <row r="138" spans="2:24" x14ac:dyDescent="0.25">
      <c r="B138" s="7"/>
      <c r="C138" s="8" t="s">
        <v>16</v>
      </c>
      <c r="D138" s="31" t="s">
        <v>0</v>
      </c>
      <c r="E138" s="31">
        <v>35.229999999999997</v>
      </c>
      <c r="F138" s="8">
        <v>46.76</v>
      </c>
      <c r="G138" s="8">
        <v>39.24</v>
      </c>
      <c r="H138" s="1">
        <v>29.45</v>
      </c>
      <c r="I138" s="24">
        <v>18.45</v>
      </c>
      <c r="J138" s="21">
        <v>16.989999999999998</v>
      </c>
      <c r="K138" s="21">
        <v>18.809999999999999</v>
      </c>
      <c r="L138" s="21">
        <v>25.15</v>
      </c>
      <c r="M138" s="21">
        <v>33.78</v>
      </c>
      <c r="N138" s="21">
        <v>21.07788</v>
      </c>
      <c r="O138" s="21">
        <v>47.5</v>
      </c>
      <c r="P138" s="21">
        <v>20.75</v>
      </c>
      <c r="Q138" s="44">
        <v>67.616</v>
      </c>
      <c r="R138" s="44">
        <v>29.664999999999999</v>
      </c>
      <c r="S138" s="52">
        <v>32.701000000000008</v>
      </c>
      <c r="T138" s="52">
        <v>37.239000000000004</v>
      </c>
      <c r="U138" s="52">
        <v>36.8065</v>
      </c>
      <c r="V138" s="48">
        <v>84.203999999999994</v>
      </c>
      <c r="W138" s="53"/>
      <c r="X138" s="126"/>
    </row>
    <row r="139" spans="2:24" x14ac:dyDescent="0.25">
      <c r="B139" s="7"/>
      <c r="C139" s="8"/>
      <c r="D139" s="8"/>
      <c r="E139" s="8"/>
      <c r="F139" s="8"/>
      <c r="G139" s="8"/>
      <c r="H139" s="8"/>
      <c r="I139" s="24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2"/>
      <c r="W139" s="147"/>
      <c r="X139" s="126"/>
    </row>
    <row r="140" spans="2:24" x14ac:dyDescent="0.25">
      <c r="B140" s="7" t="s">
        <v>44</v>
      </c>
      <c r="C140" s="8"/>
      <c r="D140" s="28">
        <f>SUM(D141:D143)</f>
        <v>619.20999999999992</v>
      </c>
      <c r="E140" s="28">
        <f>SUM(E141:E143)</f>
        <v>852.57999999999993</v>
      </c>
      <c r="F140" s="25">
        <f t="shared" ref="F140:N140" si="45">SUM(F141)</f>
        <v>2536.2199999999998</v>
      </c>
      <c r="G140" s="25">
        <f t="shared" si="45"/>
        <v>3041.86</v>
      </c>
      <c r="H140" s="25">
        <f t="shared" si="45"/>
        <v>7859.56</v>
      </c>
      <c r="I140" s="25">
        <f t="shared" si="45"/>
        <v>8509.44</v>
      </c>
      <c r="J140" s="26">
        <f t="shared" si="45"/>
        <v>10632.93</v>
      </c>
      <c r="K140" s="26">
        <f t="shared" si="45"/>
        <v>12266.56</v>
      </c>
      <c r="L140" s="26">
        <f t="shared" si="45"/>
        <v>12147.75</v>
      </c>
      <c r="M140" s="26">
        <f t="shared" si="45"/>
        <v>12727.33</v>
      </c>
      <c r="N140" s="26">
        <f t="shared" si="45"/>
        <v>13163.855134635331</v>
      </c>
      <c r="O140" s="26">
        <f t="shared" ref="O140:U140" si="46">SUM(O141:O143)</f>
        <v>17868.09</v>
      </c>
      <c r="P140" s="26">
        <f t="shared" si="46"/>
        <v>15575.371979999998</v>
      </c>
      <c r="Q140" s="26">
        <f t="shared" si="46"/>
        <v>17887.682424999985</v>
      </c>
      <c r="R140" s="26">
        <f t="shared" si="46"/>
        <v>18014.232059999998</v>
      </c>
      <c r="S140" s="26">
        <f t="shared" si="46"/>
        <v>19112.697500000009</v>
      </c>
      <c r="T140" s="26">
        <f t="shared" si="46"/>
        <v>24470.858799615409</v>
      </c>
      <c r="U140" s="26">
        <f t="shared" si="46"/>
        <v>28727.063224505499</v>
      </c>
      <c r="V140" s="119">
        <f t="shared" ref="V140" si="47">SUM(V141:V143)</f>
        <v>28050.939500377815</v>
      </c>
      <c r="W140" s="149"/>
      <c r="X140" s="126"/>
    </row>
    <row r="141" spans="2:24" x14ac:dyDescent="0.25">
      <c r="B141" s="7"/>
      <c r="C141" s="8" t="s">
        <v>1</v>
      </c>
      <c r="D141" s="8">
        <v>613.28</v>
      </c>
      <c r="E141" s="23">
        <v>730.8</v>
      </c>
      <c r="F141" s="24">
        <v>2536.2199999999998</v>
      </c>
      <c r="G141" s="24">
        <v>3041.86</v>
      </c>
      <c r="H141" s="24">
        <v>7859.56</v>
      </c>
      <c r="I141" s="24">
        <v>8509.44</v>
      </c>
      <c r="J141" s="21">
        <v>10632.93</v>
      </c>
      <c r="K141" s="21">
        <v>12266.56</v>
      </c>
      <c r="L141" s="21">
        <v>12147.75</v>
      </c>
      <c r="M141" s="21">
        <v>12727.33</v>
      </c>
      <c r="N141" s="21">
        <v>13163.855134635331</v>
      </c>
      <c r="O141" s="21">
        <v>17569.38</v>
      </c>
      <c r="P141" s="21">
        <v>15572.043279999998</v>
      </c>
      <c r="Q141" s="44">
        <v>17835.310024999984</v>
      </c>
      <c r="R141" s="44">
        <v>18008.578759999997</v>
      </c>
      <c r="S141" s="52">
        <v>19081.083230000007</v>
      </c>
      <c r="T141" s="52">
        <v>24464.72540961541</v>
      </c>
      <c r="U141" s="52">
        <v>28717.1752245055</v>
      </c>
      <c r="V141" s="48">
        <v>28014.061750377816</v>
      </c>
      <c r="W141" s="53"/>
      <c r="X141" s="126"/>
    </row>
    <row r="142" spans="2:24" x14ac:dyDescent="0.25">
      <c r="B142" s="7"/>
      <c r="C142" s="8" t="s">
        <v>15</v>
      </c>
      <c r="D142" s="8"/>
      <c r="E142" s="23"/>
      <c r="F142" s="24"/>
      <c r="G142" s="24" t="s">
        <v>0</v>
      </c>
      <c r="H142" s="24" t="s">
        <v>0</v>
      </c>
      <c r="I142" s="24" t="s">
        <v>0</v>
      </c>
      <c r="J142" s="21" t="s">
        <v>0</v>
      </c>
      <c r="K142" s="21" t="s">
        <v>0</v>
      </c>
      <c r="L142" s="21" t="s">
        <v>0</v>
      </c>
      <c r="M142" s="21" t="s">
        <v>0</v>
      </c>
      <c r="N142" s="21" t="s">
        <v>0</v>
      </c>
      <c r="O142" s="21">
        <v>1.1200000000000001</v>
      </c>
      <c r="P142" s="21">
        <v>3.3287000000000004</v>
      </c>
      <c r="Q142" s="44">
        <v>52.344999999999992</v>
      </c>
      <c r="R142" s="47" t="s">
        <v>0</v>
      </c>
      <c r="S142" s="54">
        <v>23.40232</v>
      </c>
      <c r="T142" s="54">
        <v>4.1683899999999996</v>
      </c>
      <c r="U142" s="54">
        <v>6.4429999999999996</v>
      </c>
      <c r="V142" s="49">
        <v>1.5209300000000001</v>
      </c>
      <c r="W142" s="151"/>
      <c r="X142" s="126"/>
    </row>
    <row r="143" spans="2:24" x14ac:dyDescent="0.25">
      <c r="B143" s="7"/>
      <c r="C143" s="8" t="s">
        <v>9</v>
      </c>
      <c r="D143" s="8">
        <v>5.93</v>
      </c>
      <c r="E143" s="8">
        <v>121.78</v>
      </c>
      <c r="F143" s="20" t="s">
        <v>0</v>
      </c>
      <c r="G143" s="20" t="s">
        <v>0</v>
      </c>
      <c r="H143" s="20" t="s">
        <v>0</v>
      </c>
      <c r="I143" s="20" t="s">
        <v>0</v>
      </c>
      <c r="J143" s="21" t="s">
        <v>0</v>
      </c>
      <c r="K143" s="21" t="s">
        <v>0</v>
      </c>
      <c r="L143" s="21"/>
      <c r="M143" s="21"/>
      <c r="N143" s="21"/>
      <c r="O143" s="21">
        <v>297.58999999999997</v>
      </c>
      <c r="P143" s="21" t="s">
        <v>0</v>
      </c>
      <c r="Q143" s="44">
        <v>2.7399999999999997E-2</v>
      </c>
      <c r="R143" s="44">
        <v>5.6532999999999998</v>
      </c>
      <c r="S143" s="52">
        <v>8.2119499999999999</v>
      </c>
      <c r="T143" s="52">
        <v>1.9649999999999999</v>
      </c>
      <c r="U143" s="52">
        <v>3.4449999999999998</v>
      </c>
      <c r="V143" s="48">
        <v>35.356819999999999</v>
      </c>
      <c r="W143" s="53"/>
      <c r="X143" s="126"/>
    </row>
    <row r="144" spans="2:24" x14ac:dyDescent="0.25">
      <c r="B144" s="7"/>
      <c r="C144" s="8"/>
      <c r="D144" s="8"/>
      <c r="E144" s="8"/>
      <c r="F144" s="8"/>
      <c r="G144" s="8"/>
      <c r="H144" s="8"/>
      <c r="I144" s="24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2"/>
      <c r="W144" s="147"/>
      <c r="X144" s="126"/>
    </row>
    <row r="145" spans="2:24" x14ac:dyDescent="0.25">
      <c r="B145" s="7" t="s">
        <v>45</v>
      </c>
      <c r="C145" s="8"/>
      <c r="D145" s="28">
        <f>SUM(D146:D148)</f>
        <v>29.45</v>
      </c>
      <c r="E145" s="28">
        <f>SUM(E146:E148)</f>
        <v>27.98</v>
      </c>
      <c r="F145" s="28">
        <f t="shared" ref="F145:K145" si="48">SUM(F146:F149)</f>
        <v>49.86</v>
      </c>
      <c r="G145" s="28">
        <f t="shared" si="48"/>
        <v>46.39</v>
      </c>
      <c r="H145" s="29">
        <f t="shared" si="48"/>
        <v>3.69</v>
      </c>
      <c r="I145" s="29">
        <f t="shared" si="48"/>
        <v>26.709999999999997</v>
      </c>
      <c r="J145" s="30">
        <f t="shared" si="48"/>
        <v>35</v>
      </c>
      <c r="K145" s="30">
        <f t="shared" si="48"/>
        <v>90.1</v>
      </c>
      <c r="L145" s="30">
        <f t="shared" ref="L145:Q145" si="49">SUM(L146:L150)</f>
        <v>117.72</v>
      </c>
      <c r="M145" s="30">
        <f t="shared" si="49"/>
        <v>92.3</v>
      </c>
      <c r="N145" s="30">
        <f t="shared" si="49"/>
        <v>72.741700000000009</v>
      </c>
      <c r="O145" s="30">
        <f t="shared" si="49"/>
        <v>169.89000000000001</v>
      </c>
      <c r="P145" s="30">
        <f t="shared" si="49"/>
        <v>140.74709999999999</v>
      </c>
      <c r="Q145" s="30">
        <f t="shared" si="49"/>
        <v>106.44970000000001</v>
      </c>
      <c r="R145" s="30">
        <f>SUM(R146:R151)</f>
        <v>85.538999999999973</v>
      </c>
      <c r="S145" s="30">
        <f>SUM(S146:S151)</f>
        <v>215.9333</v>
      </c>
      <c r="T145" s="30">
        <f>SUM(T146:T151)</f>
        <v>295.07899999999995</v>
      </c>
      <c r="U145" s="30">
        <f>SUM(U146:U151)</f>
        <v>213.40135420000004</v>
      </c>
      <c r="V145" s="120">
        <f>SUM(V146:V151)</f>
        <v>144.82339999999999</v>
      </c>
      <c r="W145" s="145"/>
      <c r="X145" s="126"/>
    </row>
    <row r="146" spans="2:24" x14ac:dyDescent="0.25">
      <c r="B146" s="7"/>
      <c r="C146" s="8" t="s">
        <v>10</v>
      </c>
      <c r="D146" s="8">
        <v>1.91</v>
      </c>
      <c r="E146" s="8">
        <v>0.37</v>
      </c>
      <c r="F146" s="8">
        <v>0.65</v>
      </c>
      <c r="G146" s="8">
        <v>25.62</v>
      </c>
      <c r="H146" s="20" t="s">
        <v>0</v>
      </c>
      <c r="I146" s="32">
        <v>3.2</v>
      </c>
      <c r="J146" s="21">
        <v>1</v>
      </c>
      <c r="K146" s="21">
        <v>1.3</v>
      </c>
      <c r="L146" s="21">
        <v>6.96</v>
      </c>
      <c r="M146" s="21">
        <v>74.19</v>
      </c>
      <c r="N146" s="21">
        <v>2.0099999999999998</v>
      </c>
      <c r="O146" s="21">
        <v>0.2</v>
      </c>
      <c r="P146" s="21" t="s">
        <v>0</v>
      </c>
      <c r="Q146" s="44">
        <v>1.03</v>
      </c>
      <c r="R146" s="44">
        <v>1.72</v>
      </c>
      <c r="S146" s="47" t="s">
        <v>0</v>
      </c>
      <c r="T146" s="47">
        <v>14.329999999999998</v>
      </c>
      <c r="U146" s="47" t="s">
        <v>0</v>
      </c>
      <c r="V146" s="45">
        <v>1.371</v>
      </c>
      <c r="W146" s="148"/>
      <c r="X146" s="126"/>
    </row>
    <row r="147" spans="2:24" x14ac:dyDescent="0.25">
      <c r="B147" s="7"/>
      <c r="C147" s="8" t="s">
        <v>12</v>
      </c>
      <c r="D147" s="8">
        <v>1.74</v>
      </c>
      <c r="E147" s="8">
        <v>7.32</v>
      </c>
      <c r="F147" s="8">
        <v>13.07</v>
      </c>
      <c r="G147" s="8">
        <v>6.88</v>
      </c>
      <c r="H147" s="23">
        <v>3.69</v>
      </c>
      <c r="I147" s="32">
        <v>20.18</v>
      </c>
      <c r="J147" s="21">
        <v>23.5</v>
      </c>
      <c r="K147" s="21">
        <v>54.5</v>
      </c>
      <c r="L147" s="21">
        <v>64.08</v>
      </c>
      <c r="M147" s="21" t="s">
        <v>0</v>
      </c>
      <c r="N147" s="21">
        <v>36.438700000000004</v>
      </c>
      <c r="O147" s="21">
        <v>46.57</v>
      </c>
      <c r="P147" s="21">
        <v>50.285500000000006</v>
      </c>
      <c r="Q147" s="44">
        <v>56.059699999999999</v>
      </c>
      <c r="R147" s="44">
        <v>27.908999999999999</v>
      </c>
      <c r="S147" s="54">
        <v>53.015999999999998</v>
      </c>
      <c r="T147" s="54">
        <v>102.96</v>
      </c>
      <c r="U147" s="54">
        <v>13.7</v>
      </c>
      <c r="V147" s="49">
        <v>7.1</v>
      </c>
      <c r="W147" s="151"/>
      <c r="X147" s="126"/>
    </row>
    <row r="148" spans="2:24" x14ac:dyDescent="0.25">
      <c r="B148" s="7"/>
      <c r="C148" s="8" t="s">
        <v>13</v>
      </c>
      <c r="D148" s="8">
        <v>25.8</v>
      </c>
      <c r="E148" s="8">
        <v>20.29</v>
      </c>
      <c r="F148" s="8">
        <v>36.14</v>
      </c>
      <c r="G148" s="8">
        <v>7.74</v>
      </c>
      <c r="H148" s="20" t="s">
        <v>0</v>
      </c>
      <c r="I148" s="32">
        <v>2.38</v>
      </c>
      <c r="J148" s="21">
        <v>8.5</v>
      </c>
      <c r="K148" s="21">
        <v>25.5</v>
      </c>
      <c r="L148" s="21">
        <v>43.92</v>
      </c>
      <c r="M148" s="21">
        <v>18.11</v>
      </c>
      <c r="N148" s="21">
        <v>34.292999999999999</v>
      </c>
      <c r="O148" s="21">
        <v>81.12</v>
      </c>
      <c r="P148" s="21">
        <v>84.674999999999997</v>
      </c>
      <c r="Q148" s="44">
        <v>42.780000000000008</v>
      </c>
      <c r="R148" s="44">
        <v>55.009999999999991</v>
      </c>
      <c r="S148" s="54">
        <v>112.35199999999999</v>
      </c>
      <c r="T148" s="54">
        <v>123.67999999999999</v>
      </c>
      <c r="U148" s="54">
        <v>91.220644200000038</v>
      </c>
      <c r="V148" s="49">
        <v>73.05</v>
      </c>
      <c r="W148" s="151"/>
      <c r="X148" s="126"/>
    </row>
    <row r="149" spans="2:24" x14ac:dyDescent="0.25">
      <c r="B149" s="9"/>
      <c r="C149" s="8" t="s">
        <v>22</v>
      </c>
      <c r="D149" s="20" t="s">
        <v>0</v>
      </c>
      <c r="E149" s="20" t="s">
        <v>0</v>
      </c>
      <c r="F149" s="20" t="s">
        <v>0</v>
      </c>
      <c r="G149" s="8">
        <v>6.15</v>
      </c>
      <c r="H149" s="20" t="s">
        <v>0</v>
      </c>
      <c r="I149" s="32">
        <v>0.95</v>
      </c>
      <c r="J149" s="21">
        <v>2</v>
      </c>
      <c r="K149" s="21">
        <v>8.8000000000000007</v>
      </c>
      <c r="L149" s="21" t="s">
        <v>0</v>
      </c>
      <c r="M149" s="21" t="s">
        <v>0</v>
      </c>
      <c r="N149" s="21" t="s">
        <v>0</v>
      </c>
      <c r="O149" s="21">
        <v>0</v>
      </c>
      <c r="P149" s="21">
        <v>0</v>
      </c>
      <c r="Q149" s="21" t="s">
        <v>0</v>
      </c>
      <c r="R149" s="21" t="s">
        <v>0</v>
      </c>
      <c r="S149" s="21" t="s">
        <v>0</v>
      </c>
      <c r="T149" s="21">
        <v>1.04</v>
      </c>
      <c r="U149" s="21" t="s">
        <v>0</v>
      </c>
      <c r="V149" s="138">
        <v>0</v>
      </c>
      <c r="W149" s="147"/>
      <c r="X149" s="126"/>
    </row>
    <row r="150" spans="2:24" x14ac:dyDescent="0.25">
      <c r="B150" s="9"/>
      <c r="C150" s="8" t="s">
        <v>57</v>
      </c>
      <c r="D150" s="20" t="s">
        <v>0</v>
      </c>
      <c r="E150" s="20" t="s">
        <v>0</v>
      </c>
      <c r="F150" s="20" t="s">
        <v>0</v>
      </c>
      <c r="G150" s="20" t="s">
        <v>0</v>
      </c>
      <c r="H150" s="20" t="s">
        <v>0</v>
      </c>
      <c r="I150" s="32" t="s">
        <v>0</v>
      </c>
      <c r="J150" s="21" t="s">
        <v>0</v>
      </c>
      <c r="K150" s="21" t="s">
        <v>0</v>
      </c>
      <c r="L150" s="21">
        <v>2.76</v>
      </c>
      <c r="M150" s="21" t="s">
        <v>0</v>
      </c>
      <c r="N150" s="21" t="s">
        <v>0</v>
      </c>
      <c r="O150" s="21">
        <v>42</v>
      </c>
      <c r="P150" s="21">
        <v>5.7866</v>
      </c>
      <c r="Q150" s="44">
        <v>6.580000000000001</v>
      </c>
      <c r="R150" s="44">
        <v>0.8</v>
      </c>
      <c r="S150" s="52">
        <v>49.695300000000003</v>
      </c>
      <c r="T150" s="54">
        <v>53.06900000000001</v>
      </c>
      <c r="U150" s="54">
        <v>105.36271000000001</v>
      </c>
      <c r="V150" s="49">
        <v>63.302399999999992</v>
      </c>
      <c r="W150" s="151"/>
      <c r="X150" s="126"/>
    </row>
    <row r="151" spans="2:24" x14ac:dyDescent="0.25">
      <c r="B151" s="9"/>
      <c r="C151" s="8" t="s">
        <v>9</v>
      </c>
      <c r="D151" s="20"/>
      <c r="E151" s="20"/>
      <c r="F151" s="20"/>
      <c r="G151" s="20"/>
      <c r="H151" s="20"/>
      <c r="I151" s="32" t="s">
        <v>0</v>
      </c>
      <c r="J151" s="32" t="s">
        <v>0</v>
      </c>
      <c r="K151" s="32" t="s">
        <v>0</v>
      </c>
      <c r="L151" s="32" t="s">
        <v>0</v>
      </c>
      <c r="M151" s="32" t="s">
        <v>0</v>
      </c>
      <c r="N151" s="32" t="s">
        <v>0</v>
      </c>
      <c r="O151" s="32" t="s">
        <v>0</v>
      </c>
      <c r="P151" s="32" t="s">
        <v>0</v>
      </c>
      <c r="Q151" s="32" t="s">
        <v>0</v>
      </c>
      <c r="R151" s="44">
        <v>0.1</v>
      </c>
      <c r="S151" s="52">
        <v>0.87000000000000455</v>
      </c>
      <c r="T151" s="54" t="s">
        <v>0</v>
      </c>
      <c r="U151" s="54">
        <v>3.1179999999999999</v>
      </c>
      <c r="V151" s="138">
        <v>0</v>
      </c>
      <c r="W151" s="151"/>
      <c r="X151" s="126"/>
    </row>
    <row r="152" spans="2:24" x14ac:dyDescent="0.25">
      <c r="B152" s="10"/>
      <c r="C152" s="11"/>
      <c r="D152" s="11"/>
      <c r="E152" s="11"/>
      <c r="F152" s="11"/>
      <c r="G152" s="11"/>
      <c r="H152" s="11"/>
      <c r="I152" s="35"/>
      <c r="J152" s="35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7"/>
      <c r="W152" s="146"/>
    </row>
    <row r="153" spans="2:24" ht="22.5" customHeight="1" x14ac:dyDescent="0.25">
      <c r="B153" s="4"/>
      <c r="C153" s="152" t="s">
        <v>67</v>
      </c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2"/>
      <c r="Q153" s="1"/>
      <c r="R153" s="1"/>
      <c r="S153" s="1"/>
      <c r="T153" s="1"/>
      <c r="U153" s="1"/>
    </row>
    <row r="154" spans="2:24" ht="19.5" customHeight="1" x14ac:dyDescent="0.25">
      <c r="B154" s="5" t="s">
        <v>58</v>
      </c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2:24" x14ac:dyDescent="0.25">
      <c r="B155" s="5" t="s">
        <v>46</v>
      </c>
      <c r="P155" s="42"/>
    </row>
  </sheetData>
  <mergeCells count="24">
    <mergeCell ref="B2:V2"/>
    <mergeCell ref="B3:V3"/>
    <mergeCell ref="B4:V4"/>
    <mergeCell ref="E6:E7"/>
    <mergeCell ref="S6:S7"/>
    <mergeCell ref="I6:I7"/>
    <mergeCell ref="P6:P7"/>
    <mergeCell ref="L6:L7"/>
    <mergeCell ref="N6:N7"/>
    <mergeCell ref="Q6:Q7"/>
    <mergeCell ref="O6:O7"/>
    <mergeCell ref="K6:K7"/>
    <mergeCell ref="T6:T7"/>
    <mergeCell ref="R6:R7"/>
    <mergeCell ref="M6:M7"/>
    <mergeCell ref="H6:H7"/>
    <mergeCell ref="V6:V7"/>
    <mergeCell ref="B9:C9"/>
    <mergeCell ref="J6:J7"/>
    <mergeCell ref="B6:C7"/>
    <mergeCell ref="F6:F7"/>
    <mergeCell ref="G6:G7"/>
    <mergeCell ref="U6:U7"/>
    <mergeCell ref="D6:D7"/>
  </mergeCells>
  <phoneticPr fontId="5" type="noConversion"/>
  <printOptions horizontalCentered="1" verticalCentered="1"/>
  <pageMargins left="0.23622047244094491" right="0.19685039370078741" top="0.47244094488188981" bottom="0.23622047244094491" header="0" footer="0"/>
  <pageSetup paperSize="9" scale="34" orientation="portrait" r:id="rId1"/>
  <headerFooter alignWithMargins="0"/>
  <rowBreaks count="1" manualBreakCount="1">
    <brk id="98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Cosecha anual</vt:lpstr>
      <vt:lpstr>Cosecha x especie y región Anua</vt:lpstr>
      <vt:lpstr>'Cosecha anual'!Área_de_impresión</vt:lpstr>
      <vt:lpstr>'Cosecha x especie y región Anua'!Área_de_impresión</vt:lpstr>
      <vt:lpstr>'Cosecha x especie y región Anua'!Títulos_a_imprimir</vt:lpstr>
    </vt:vector>
  </TitlesOfParts>
  <Company>Ministerio de la Producción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lizjulca</dc:creator>
  <cp:lastModifiedBy>Luciana</cp:lastModifiedBy>
  <cp:lastPrinted>2020-08-03T07:47:32Z</cp:lastPrinted>
  <dcterms:created xsi:type="dcterms:W3CDTF">2008-05-22T14:26:28Z</dcterms:created>
  <dcterms:modified xsi:type="dcterms:W3CDTF">2020-08-03T07:47:41Z</dcterms:modified>
</cp:coreProperties>
</file>