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Cosecha anual" sheetId="1" r:id="rId1"/>
    <sheet name="Cosecha x especie y región Anua" sheetId="2" r:id="rId2"/>
  </sheets>
  <definedNames>
    <definedName name="_xlnm.Print_Area" localSheetId="0">'Cosecha anual'!$A$1:$O$58</definedName>
    <definedName name="_xlnm.Print_Area" localSheetId="1">'Cosecha x especie y región Anua'!$B$1:$O$146</definedName>
    <definedName name="_xlnm.Print_Titles" localSheetId="1">'Cosecha x especie y región Anua'!$2:$7</definedName>
  </definedNames>
  <calcPr fullCalcOnLoad="1"/>
</workbook>
</file>

<file path=xl/sharedStrings.xml><?xml version="1.0" encoding="utf-8"?>
<sst xmlns="http://schemas.openxmlformats.org/spreadsheetml/2006/main" count="561" uniqueCount="66">
  <si>
    <t>-</t>
  </si>
  <si>
    <t>Langostino</t>
  </si>
  <si>
    <t>Concha de Abanico</t>
  </si>
  <si>
    <t>TILAPIA</t>
  </si>
  <si>
    <t>TRUCHA</t>
  </si>
  <si>
    <t>LANGOSTINO</t>
  </si>
  <si>
    <t>C. ABANICO</t>
  </si>
  <si>
    <t>(TM)</t>
  </si>
  <si>
    <t>Total</t>
  </si>
  <si>
    <t>Otros</t>
  </si>
  <si>
    <t>Boquichico</t>
  </si>
  <si>
    <t>Carpa</t>
  </si>
  <si>
    <t>Gamitana</t>
  </si>
  <si>
    <t>Paco</t>
  </si>
  <si>
    <t>Pacotana</t>
  </si>
  <si>
    <t>Tilapia</t>
  </si>
  <si>
    <t>Trucha</t>
  </si>
  <si>
    <t>Continental</t>
  </si>
  <si>
    <t>Ostras del Pacifico</t>
  </si>
  <si>
    <t>Ámbito / Especie</t>
  </si>
  <si>
    <t>PERÚ: COSECHA DE RECURSOS HIDROBIOLÓGICOS DE LA ACTIVIDAD DE ACUICULTURA</t>
  </si>
  <si>
    <t>Región / Especie</t>
  </si>
  <si>
    <t>Amazonas</t>
  </si>
  <si>
    <t>Pacotana / Gamipaco</t>
  </si>
  <si>
    <t>Ancash</t>
  </si>
  <si>
    <t>Ostras del Pacífico</t>
  </si>
  <si>
    <t>Arequipa</t>
  </si>
  <si>
    <t>Ayacucho</t>
  </si>
  <si>
    <t>Cajamarca</t>
  </si>
  <si>
    <t>Cusco</t>
  </si>
  <si>
    <t>Huancavelica</t>
  </si>
  <si>
    <t>Ica</t>
  </si>
  <si>
    <t>La Libertad</t>
  </si>
  <si>
    <t>Lima</t>
  </si>
  <si>
    <t>Loreto</t>
  </si>
  <si>
    <t>Sabalo</t>
  </si>
  <si>
    <t>Yaraqui</t>
  </si>
  <si>
    <t>Madre de Dios</t>
  </si>
  <si>
    <t>Carachama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</si>
  <si>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</si>
  <si>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</si>
  <si>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</si>
  <si>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</si>
  <si>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</si>
  <si>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</si>
  <si>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</si>
  <si>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</si>
  <si>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Fuente:  Direcciones Regionales de Produccion (DIREPRO) y Empresas Acuícolas</t>
  </si>
  <si>
    <t>Apurímac</t>
  </si>
  <si>
    <t>Camarón de Rio</t>
  </si>
  <si>
    <t>Huánuco</t>
  </si>
  <si>
    <t>Camarón de Malasia</t>
  </si>
  <si>
    <t>Junín</t>
  </si>
  <si>
    <t>Abalón</t>
  </si>
  <si>
    <t>Lambayeque</t>
  </si>
  <si>
    <t>provenientes de repoblamiento (Pejerrey y Abalon).</t>
  </si>
  <si>
    <t xml:space="preserve">    "0" Corresponde a cifras menores que 0.5 TM.</t>
  </si>
  <si>
    <t>Fuente: Direcciones Regionales de Producción (DIREPRO)  y Empresas Acuícolas</t>
  </si>
  <si>
    <t>Camarón Gigante de Malasia</t>
  </si>
  <si>
    <t>Marítimo</t>
  </si>
  <si>
    <t>Paiche</t>
  </si>
  <si>
    <t xml:space="preserve">               Los totales se han reajustado debido a las correcciones en la especie trucha para el  2000 y 2001 y a la no inclusión de las especies</t>
  </si>
  <si>
    <t>Nota:    La concha de abanico incluye cosecha de Parachique correspondiente a las asociaciones formalizadas a fines del periodo 2009 e inicio del 2010</t>
  </si>
  <si>
    <t>Nota:  En el 2010 la cosecha de concha de abanico incluye lo procedente de Parachique, lo cual correspondiente a las asociaciones formalizadas a fines del periodo 2009 e inicio del 2010</t>
  </si>
  <si>
    <t>PERÚ: COSECHA DE RECURSOS HIDROBIOLÓGICOS PROCEDENTES DE LA ACTIVIDAD DE ACUICULTURA POR ÁMBITO SEGÚN Y ESPECIE, 2000-11</t>
  </si>
  <si>
    <t>SEGÚN REGIÓN Y ESPECIE, 2000-11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</si>
</sst>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;[Red]#,##0"/>
    <numFmt numFmtId="187" formatCode="_([$€-2]\ * #,##0.00_);_([$€-2]\ * \(#,##0.00\);_([$€-2]\ * &quot;-&quot;??_)"/>
    <numFmt numFmtId="188" formatCode="0.0"/>
    <numFmt numFmtId="189" formatCode="0.000"/>
    <numFmt numFmtId="190" formatCode="#,##0.000"/>
    <numFmt numFmtId="191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8"/>
      <name val="Arial"/>
      <family val="2"/>
    </font>
    <font>
      <sz val="21.75"/>
      <color indexed="8"/>
      <name val="Arial"/>
      <family val="0"/>
    </font>
    <font>
      <b/>
      <sz val="9.75"/>
      <color indexed="8"/>
      <name val="Arial"/>
      <family val="0"/>
    </font>
    <font>
      <b/>
      <sz val="8.75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8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horizontal="left" vertical="center" indent="2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7" fontId="4" fillId="33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quotePrefix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9" fontId="0" fillId="0" borderId="15" xfId="0" applyNumberFormat="1" applyFont="1" applyBorder="1" applyAlignment="1">
      <alignment vertical="center"/>
    </xf>
    <xf numFmtId="1" fontId="4" fillId="33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7" fontId="4" fillId="33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/>
    </xf>
    <xf numFmtId="37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55" fillId="34" borderId="0" xfId="0" applyFont="1" applyFill="1" applyAlignment="1">
      <alignment/>
    </xf>
    <xf numFmtId="3" fontId="55" fillId="0" borderId="0" xfId="0" applyNumberFormat="1" applyFont="1" applyFill="1" applyAlignment="1">
      <alignment/>
    </xf>
    <xf numFmtId="0" fontId="56" fillId="34" borderId="0" xfId="0" applyFont="1" applyFill="1" applyAlignment="1">
      <alignment vertical="center"/>
    </xf>
    <xf numFmtId="0" fontId="57" fillId="34" borderId="18" xfId="0" applyFont="1" applyFill="1" applyBorder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3" fontId="56" fillId="34" borderId="0" xfId="0" applyNumberFormat="1" applyFont="1" applyFill="1" applyAlignment="1">
      <alignment vertical="center"/>
    </xf>
    <xf numFmtId="0" fontId="56" fillId="34" borderId="0" xfId="0" applyFont="1" applyFill="1" applyBorder="1" applyAlignment="1">
      <alignment vertical="center"/>
    </xf>
    <xf numFmtId="1" fontId="56" fillId="34" borderId="0" xfId="0" applyNumberFormat="1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indent="1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39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39" fontId="6" fillId="0" borderId="0" xfId="0" applyNumberFormat="1" applyFont="1" applyFill="1" applyBorder="1" applyAlignment="1">
      <alignment horizontal="right" vertical="center"/>
    </xf>
    <xf numFmtId="39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vertical="center"/>
    </xf>
    <xf numFmtId="39" fontId="5" fillId="0" borderId="0" xfId="0" applyNumberFormat="1" applyFont="1" applyFill="1" applyBorder="1" applyAlignment="1">
      <alignment vertical="center"/>
    </xf>
    <xf numFmtId="39" fontId="6" fillId="0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39" fontId="6" fillId="0" borderId="15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1" fontId="4" fillId="33" borderId="16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 wrapText="1"/>
    </xf>
    <xf numFmtId="186" fontId="4" fillId="33" borderId="2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COSECHA DE RECURSOS HIDROBIOLÓGICOS PROCEDENTES DE LA 
ACTIVIDAD DE ACUICULTURA, 2000 - 11
</a:t>
            </a:r>
          </a:p>
        </c:rich>
      </c:tx>
      <c:layout>
        <c:manualLayout>
          <c:xMode val="factor"/>
          <c:yMode val="factor"/>
          <c:x val="0.015"/>
          <c:y val="-0.002"/>
        </c:manualLayout>
      </c:layout>
      <c:spPr>
        <a:noFill/>
        <a:ln>
          <a:noFill/>
        </a:ln>
      </c:spPr>
    </c:title>
    <c:view3D>
      <c:rotX val="15"/>
      <c:hPercent val="51"/>
      <c:rotY val="12"/>
      <c:depthPercent val="100"/>
      <c:rAngAx val="1"/>
    </c:view3D>
    <c:plotArea>
      <c:layout>
        <c:manualLayout>
          <c:xMode val="edge"/>
          <c:yMode val="edge"/>
          <c:x val="0.0335"/>
          <c:y val="0.1275"/>
          <c:w val="0.93975"/>
          <c:h val="0.7597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'Cosecha anual'!$C$40</c:f>
              <c:strCache>
                <c:ptCount val="1"/>
                <c:pt idx="0">
                  <c:v>TILAPIA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'Cosecha anual'!$D$39:$O$39</c:f>
              <c:numCache/>
            </c:numRef>
          </c:cat>
          <c:val>
            <c:numRef>
              <c:f>'Cosecha anual'!$D$40:$O$40</c:f>
              <c:numCache/>
            </c:numRef>
          </c:val>
          <c:shape val="box"/>
        </c:ser>
        <c:ser>
          <c:idx val="0"/>
          <c:order val="1"/>
          <c:tx>
            <c:strRef>
              <c:f>'Cosecha anual'!$C$41</c:f>
              <c:strCache>
                <c:ptCount val="1"/>
                <c:pt idx="0">
                  <c:v>TRUCHA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'Cosecha anual'!$D$39:$O$39</c:f>
              <c:numCache/>
            </c:numRef>
          </c:cat>
          <c:val>
            <c:numRef>
              <c:f>'Cosecha anual'!$D$41:$O$41</c:f>
              <c:numCache/>
            </c:numRef>
          </c:val>
          <c:shape val="box"/>
        </c:ser>
        <c:ser>
          <c:idx val="1"/>
          <c:order val="2"/>
          <c:tx>
            <c:strRef>
              <c:f>'Cosecha anual'!$C$42</c:f>
              <c:strCache>
                <c:ptCount val="1"/>
                <c:pt idx="0">
                  <c:v>LANGOSTINO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'Cosecha anual'!$D$39:$O$39</c:f>
              <c:numCache/>
            </c:numRef>
          </c:cat>
          <c:val>
            <c:numRef>
              <c:f>'Cosecha anual'!$D$42:$O$42</c:f>
              <c:numCache/>
            </c:numRef>
          </c:val>
          <c:shape val="box"/>
        </c:ser>
        <c:ser>
          <c:idx val="3"/>
          <c:order val="3"/>
          <c:tx>
            <c:strRef>
              <c:f>'Cosecha anual'!$C$43</c:f>
              <c:strCache>
                <c:ptCount val="1"/>
                <c:pt idx="0">
                  <c:v>C. ABANICO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'Cosecha anual'!$D$39:$O$39</c:f>
              <c:numCache/>
            </c:numRef>
          </c:cat>
          <c:val>
            <c:numRef>
              <c:f>'Cosecha anual'!$D$43:$O$43</c:f>
              <c:numCache/>
            </c:numRef>
          </c:val>
          <c:shape val="box"/>
        </c:ser>
        <c:gapWidth val="40"/>
        <c:shape val="box"/>
        <c:axId val="5735742"/>
        <c:axId val="51621679"/>
        <c:axId val="61941928"/>
      </c:bar3DChart>
      <c:catAx>
        <c:axId val="57357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1679"/>
        <c:crosses val="autoZero"/>
        <c:auto val="1"/>
        <c:lblOffset val="100"/>
        <c:tickLblSkip val="1"/>
        <c:noMultiLvlLbl val="0"/>
      </c:catAx>
      <c:valAx>
        <c:axId val="516216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</a:t>
                </a:r>
              </a:p>
            </c:rich>
          </c:tx>
          <c:layout>
            <c:manualLayout>
              <c:xMode val="factor"/>
              <c:yMode val="factor"/>
              <c:x val="-0.044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5742"/>
        <c:crossesAt val="1"/>
        <c:crossBetween val="between"/>
        <c:dispUnits/>
        <c:majorUnit val="2500"/>
      </c:valAx>
      <c:serAx>
        <c:axId val="61941928"/>
        <c:scaling>
          <c:orientation val="minMax"/>
        </c:scaling>
        <c:axPos val="b"/>
        <c:delete val="1"/>
        <c:majorTickMark val="out"/>
        <c:minorTickMark val="none"/>
        <c:tickLblPos val="none"/>
        <c:crossAx val="5162167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75"/>
          <c:y val="0.90425"/>
          <c:w val="0.691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104775</xdr:rowOff>
    </xdr:from>
    <xdr:to>
      <xdr:col>14</xdr:col>
      <xdr:colOff>619125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28600" y="6867525"/>
        <a:ext cx="96297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5"/>
  <sheetViews>
    <sheetView showGridLines="0" tabSelected="1" view="pageBreakPreview" zoomScale="80" zoomScaleSheetLayoutView="80" zoomScalePageLayoutView="0" workbookViewId="0" topLeftCell="A1">
      <selection activeCell="U46" sqref="U46"/>
    </sheetView>
  </sheetViews>
  <sheetFormatPr defaultColWidth="11.421875" defaultRowHeight="12.75"/>
  <cols>
    <col min="1" max="1" width="3.8515625" style="9" customWidth="1"/>
    <col min="2" max="2" width="2.8515625" style="9" customWidth="1"/>
    <col min="3" max="3" width="28.140625" style="9" customWidth="1"/>
    <col min="4" max="15" width="9.421875" style="9" customWidth="1"/>
    <col min="16" max="16" width="4.57421875" style="9" customWidth="1"/>
    <col min="17" max="16384" width="11.421875" style="9" customWidth="1"/>
  </cols>
  <sheetData>
    <row r="2" spans="2:15" s="1" customFormat="1" ht="42" customHeight="1">
      <c r="B2" s="103" t="s">
        <v>64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s="1" customFormat="1" ht="16.5" customHeight="1">
      <c r="B3" s="104" t="s">
        <v>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s="1" customFormat="1" ht="7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s="1" customFormat="1" ht="38.25" customHeight="1">
      <c r="B5" s="105" t="s">
        <v>19</v>
      </c>
      <c r="C5" s="106"/>
      <c r="D5" s="17">
        <v>2000</v>
      </c>
      <c r="E5" s="17">
        <v>2001</v>
      </c>
      <c r="F5" s="17">
        <v>2002</v>
      </c>
      <c r="G5" s="17">
        <v>2003</v>
      </c>
      <c r="H5" s="17">
        <v>2004</v>
      </c>
      <c r="I5" s="17">
        <v>2005</v>
      </c>
      <c r="J5" s="17">
        <v>2006</v>
      </c>
      <c r="K5" s="18">
        <v>2007</v>
      </c>
      <c r="L5" s="18">
        <v>2008</v>
      </c>
      <c r="M5" s="17">
        <v>2009</v>
      </c>
      <c r="N5" s="101">
        <v>2010</v>
      </c>
      <c r="O5" s="34">
        <v>2011</v>
      </c>
    </row>
    <row r="6" spans="2:15" s="1" customFormat="1" ht="10.5" customHeight="1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"/>
    </row>
    <row r="7" spans="2:17" s="1" customFormat="1" ht="18.75" customHeight="1">
      <c r="B7" s="107" t="s">
        <v>8</v>
      </c>
      <c r="C7" s="108"/>
      <c r="D7" s="21">
        <v>6664</v>
      </c>
      <c r="E7" s="21">
        <v>7539</v>
      </c>
      <c r="F7" s="21">
        <v>11534</v>
      </c>
      <c r="G7" s="21">
        <v>13610</v>
      </c>
      <c r="H7" s="21">
        <v>22114</v>
      </c>
      <c r="I7" s="21">
        <v>25978</v>
      </c>
      <c r="J7" s="21">
        <v>28387</v>
      </c>
      <c r="K7" s="21">
        <f>SUM(K9,K23)</f>
        <v>39531</v>
      </c>
      <c r="L7" s="21">
        <f>SUM(L9,L23)</f>
        <v>43119</v>
      </c>
      <c r="M7" s="21">
        <f>SUM(M9,M23)</f>
        <v>44317</v>
      </c>
      <c r="N7" s="21">
        <v>89021</v>
      </c>
      <c r="O7" s="37">
        <f>SUM(O9,O23)</f>
        <v>92200.80071606414</v>
      </c>
      <c r="Q7" s="99"/>
    </row>
    <row r="8" spans="2:17" s="1" customFormat="1" ht="18.75" customHeight="1"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4"/>
      <c r="Q8" s="29"/>
    </row>
    <row r="9" spans="2:17" s="1" customFormat="1" ht="18.75" customHeight="1">
      <c r="B9" s="25"/>
      <c r="C9" s="26" t="s">
        <v>17</v>
      </c>
      <c r="D9" s="21">
        <v>2041</v>
      </c>
      <c r="E9" s="21">
        <v>2872</v>
      </c>
      <c r="F9" s="21">
        <v>3231</v>
      </c>
      <c r="G9" s="21">
        <v>3601</v>
      </c>
      <c r="H9" s="21">
        <v>6550</v>
      </c>
      <c r="I9" s="21">
        <v>6586</v>
      </c>
      <c r="J9" s="21">
        <v>6793</v>
      </c>
      <c r="K9" s="21">
        <f>SUM(K10:K21)</f>
        <v>9348</v>
      </c>
      <c r="L9" s="21">
        <f>SUM(L10:L21)</f>
        <v>14986</v>
      </c>
      <c r="M9" s="21">
        <f>SUM(M10:M21)</f>
        <v>14837</v>
      </c>
      <c r="N9" s="21">
        <v>17320</v>
      </c>
      <c r="O9" s="37">
        <f>SUM(O10:O21)</f>
        <v>23608.63341382198</v>
      </c>
      <c r="Q9" s="99"/>
    </row>
    <row r="10" spans="2:15" s="5" customFormat="1" ht="18.75" customHeight="1">
      <c r="B10" s="27"/>
      <c r="C10" s="28" t="s">
        <v>10</v>
      </c>
      <c r="D10" s="29">
        <v>11</v>
      </c>
      <c r="E10" s="29">
        <v>7</v>
      </c>
      <c r="F10" s="29">
        <v>6</v>
      </c>
      <c r="G10" s="29">
        <v>103</v>
      </c>
      <c r="H10" s="29">
        <v>82</v>
      </c>
      <c r="I10" s="29">
        <v>60</v>
      </c>
      <c r="J10" s="29">
        <v>12</v>
      </c>
      <c r="K10" s="29">
        <v>15</v>
      </c>
      <c r="L10" s="29">
        <v>25</v>
      </c>
      <c r="M10" s="29">
        <v>27</v>
      </c>
      <c r="N10" s="29">
        <v>36</v>
      </c>
      <c r="O10" s="40">
        <v>15.02</v>
      </c>
    </row>
    <row r="11" spans="2:15" s="5" customFormat="1" ht="18.75" customHeight="1">
      <c r="B11" s="27"/>
      <c r="C11" s="28" t="s">
        <v>58</v>
      </c>
      <c r="D11" s="29">
        <v>10</v>
      </c>
      <c r="E11" s="29">
        <v>6</v>
      </c>
      <c r="F11" s="29">
        <v>7</v>
      </c>
      <c r="G11" s="29">
        <v>8</v>
      </c>
      <c r="H11" s="29">
        <v>11</v>
      </c>
      <c r="I11" s="29">
        <v>18</v>
      </c>
      <c r="J11" s="29">
        <v>11</v>
      </c>
      <c r="K11" s="29">
        <v>4</v>
      </c>
      <c r="L11" s="29">
        <v>6</v>
      </c>
      <c r="M11" s="29">
        <v>11</v>
      </c>
      <c r="N11" s="29">
        <v>15</v>
      </c>
      <c r="O11" s="40">
        <v>12.707</v>
      </c>
    </row>
    <row r="12" spans="2:15" s="5" customFormat="1" ht="18.75" customHeight="1">
      <c r="B12" s="27"/>
      <c r="C12" s="28" t="s">
        <v>38</v>
      </c>
      <c r="D12" s="29" t="s">
        <v>0</v>
      </c>
      <c r="E12" s="29" t="s">
        <v>0</v>
      </c>
      <c r="F12" s="29">
        <v>1</v>
      </c>
      <c r="G12" s="29">
        <v>0</v>
      </c>
      <c r="H12" s="29">
        <v>0</v>
      </c>
      <c r="I12" s="29">
        <v>0</v>
      </c>
      <c r="J12" s="29">
        <v>0</v>
      </c>
      <c r="K12" s="29">
        <v>1</v>
      </c>
      <c r="L12" s="29">
        <v>4</v>
      </c>
      <c r="M12" s="29">
        <v>1</v>
      </c>
      <c r="N12" s="29">
        <v>22</v>
      </c>
      <c r="O12" s="40">
        <v>6.005999999999999</v>
      </c>
    </row>
    <row r="13" spans="2:15" s="5" customFormat="1" ht="18.75" customHeight="1">
      <c r="B13" s="27"/>
      <c r="C13" s="28" t="s">
        <v>11</v>
      </c>
      <c r="D13" s="29">
        <v>6</v>
      </c>
      <c r="E13" s="29">
        <v>10</v>
      </c>
      <c r="F13" s="29">
        <v>6</v>
      </c>
      <c r="G13" s="29">
        <v>0</v>
      </c>
      <c r="H13" s="29">
        <v>1</v>
      </c>
      <c r="I13" s="29">
        <v>3</v>
      </c>
      <c r="J13" s="29">
        <v>11</v>
      </c>
      <c r="K13" s="29">
        <v>13</v>
      </c>
      <c r="L13" s="29">
        <v>15</v>
      </c>
      <c r="M13" s="29">
        <v>15</v>
      </c>
      <c r="N13" s="29">
        <v>19</v>
      </c>
      <c r="O13" s="40">
        <v>7.754999999999999</v>
      </c>
    </row>
    <row r="14" spans="2:15" s="5" customFormat="1" ht="18.75" customHeight="1">
      <c r="B14" s="27"/>
      <c r="C14" s="28" t="s">
        <v>12</v>
      </c>
      <c r="D14" s="29">
        <v>14</v>
      </c>
      <c r="E14" s="29">
        <v>20</v>
      </c>
      <c r="F14" s="29">
        <v>54</v>
      </c>
      <c r="G14" s="29">
        <v>203</v>
      </c>
      <c r="H14" s="29">
        <v>241</v>
      </c>
      <c r="I14" s="29">
        <v>251</v>
      </c>
      <c r="J14" s="29">
        <v>344</v>
      </c>
      <c r="K14" s="29">
        <v>414</v>
      </c>
      <c r="L14" s="29">
        <v>539</v>
      </c>
      <c r="M14" s="29">
        <v>564</v>
      </c>
      <c r="N14" s="29">
        <v>680</v>
      </c>
      <c r="O14" s="40">
        <v>521.9027</v>
      </c>
    </row>
    <row r="15" spans="2:19" s="5" customFormat="1" ht="18.75" customHeight="1">
      <c r="B15" s="27"/>
      <c r="C15" s="28" t="s">
        <v>13</v>
      </c>
      <c r="D15" s="29">
        <v>26</v>
      </c>
      <c r="E15" s="29">
        <v>20</v>
      </c>
      <c r="F15" s="29">
        <v>36</v>
      </c>
      <c r="G15" s="29">
        <v>9</v>
      </c>
      <c r="H15" s="29">
        <v>6</v>
      </c>
      <c r="I15" s="29">
        <v>43</v>
      </c>
      <c r="J15" s="29">
        <v>38</v>
      </c>
      <c r="K15" s="29">
        <v>34</v>
      </c>
      <c r="L15" s="29">
        <v>71</v>
      </c>
      <c r="M15" s="29">
        <v>75</v>
      </c>
      <c r="N15" s="29">
        <v>101</v>
      </c>
      <c r="O15" s="40">
        <v>130.273</v>
      </c>
      <c r="S15" s="97"/>
    </row>
    <row r="16" spans="2:15" s="5" customFormat="1" ht="18.75" customHeight="1">
      <c r="B16" s="27"/>
      <c r="C16" s="28" t="s">
        <v>14</v>
      </c>
      <c r="D16" s="30" t="s">
        <v>0</v>
      </c>
      <c r="E16" s="30" t="s">
        <v>0</v>
      </c>
      <c r="F16" s="29">
        <v>4</v>
      </c>
      <c r="G16" s="29">
        <v>6</v>
      </c>
      <c r="H16" s="29">
        <v>3</v>
      </c>
      <c r="I16" s="29">
        <v>17</v>
      </c>
      <c r="J16" s="29">
        <v>6</v>
      </c>
      <c r="K16" s="29">
        <v>86</v>
      </c>
      <c r="L16" s="29">
        <v>59</v>
      </c>
      <c r="M16" s="29">
        <v>12</v>
      </c>
      <c r="N16" s="29">
        <v>3</v>
      </c>
      <c r="O16" s="40">
        <v>12.455</v>
      </c>
    </row>
    <row r="17" spans="2:15" s="5" customFormat="1" ht="18.75" customHeight="1">
      <c r="B17" s="27"/>
      <c r="C17" s="28" t="s">
        <v>60</v>
      </c>
      <c r="D17" s="29" t="s">
        <v>0</v>
      </c>
      <c r="E17" s="29" t="s">
        <v>0</v>
      </c>
      <c r="F17" s="29" t="s">
        <v>0</v>
      </c>
      <c r="G17" s="29">
        <v>0</v>
      </c>
      <c r="H17" s="29">
        <v>2</v>
      </c>
      <c r="I17" s="29">
        <v>14</v>
      </c>
      <c r="J17" s="29">
        <v>2</v>
      </c>
      <c r="K17" s="29" t="s">
        <v>0</v>
      </c>
      <c r="L17" s="29">
        <v>1</v>
      </c>
      <c r="M17" s="29">
        <v>3</v>
      </c>
      <c r="N17" s="29">
        <v>48</v>
      </c>
      <c r="O17" s="40">
        <v>422.23370000000006</v>
      </c>
    </row>
    <row r="18" spans="2:15" s="5" customFormat="1" ht="18.75" customHeight="1">
      <c r="B18" s="27"/>
      <c r="C18" s="28" t="s">
        <v>15</v>
      </c>
      <c r="D18" s="29">
        <v>46</v>
      </c>
      <c r="E18" s="29">
        <v>223</v>
      </c>
      <c r="F18" s="29">
        <v>122</v>
      </c>
      <c r="G18" s="29">
        <v>112</v>
      </c>
      <c r="H18" s="29">
        <v>1326</v>
      </c>
      <c r="I18" s="29">
        <v>619</v>
      </c>
      <c r="J18" s="29">
        <v>494</v>
      </c>
      <c r="K18" s="29">
        <v>1741</v>
      </c>
      <c r="L18" s="29">
        <v>1714</v>
      </c>
      <c r="M18" s="29">
        <v>1261</v>
      </c>
      <c r="N18" s="29">
        <v>2013</v>
      </c>
      <c r="O18" s="40">
        <v>2422.8274859999997</v>
      </c>
    </row>
    <row r="19" spans="2:15" s="5" customFormat="1" ht="18.75" customHeight="1">
      <c r="B19" s="27"/>
      <c r="C19" s="28" t="s">
        <v>16</v>
      </c>
      <c r="D19" s="29">
        <v>1928</v>
      </c>
      <c r="E19" s="29">
        <v>2586</v>
      </c>
      <c r="F19" s="29">
        <v>2981</v>
      </c>
      <c r="G19" s="29">
        <v>3111</v>
      </c>
      <c r="H19" s="29">
        <v>4699</v>
      </c>
      <c r="I19" s="29">
        <v>5475</v>
      </c>
      <c r="J19" s="29">
        <v>5794</v>
      </c>
      <c r="K19" s="29">
        <v>6997</v>
      </c>
      <c r="L19" s="29">
        <v>12497</v>
      </c>
      <c r="M19" s="29">
        <v>12817</v>
      </c>
      <c r="N19" s="29">
        <v>14250</v>
      </c>
      <c r="O19" s="40">
        <v>19962.330527821978</v>
      </c>
    </row>
    <row r="20" spans="2:17" s="5" customFormat="1" ht="18.75" customHeight="1">
      <c r="B20" s="27"/>
      <c r="C20" s="28" t="s">
        <v>35</v>
      </c>
      <c r="D20" s="29" t="s">
        <v>0</v>
      </c>
      <c r="E20" s="29" t="s">
        <v>0</v>
      </c>
      <c r="F20" s="29">
        <v>10</v>
      </c>
      <c r="G20" s="29">
        <v>45</v>
      </c>
      <c r="H20" s="29">
        <v>177</v>
      </c>
      <c r="I20" s="29">
        <v>85</v>
      </c>
      <c r="J20" s="29">
        <v>78</v>
      </c>
      <c r="K20" s="29">
        <v>41</v>
      </c>
      <c r="L20" s="29">
        <v>52</v>
      </c>
      <c r="M20" s="29">
        <v>49</v>
      </c>
      <c r="N20" s="29">
        <v>114</v>
      </c>
      <c r="O20" s="40">
        <v>95.06200000000001</v>
      </c>
      <c r="Q20" s="97"/>
    </row>
    <row r="21" spans="2:17" s="5" customFormat="1" ht="18.75" customHeight="1">
      <c r="B21" s="27"/>
      <c r="C21" s="28" t="s">
        <v>9</v>
      </c>
      <c r="D21" s="30" t="s">
        <v>0</v>
      </c>
      <c r="E21" s="30" t="s">
        <v>0</v>
      </c>
      <c r="F21" s="29">
        <v>4</v>
      </c>
      <c r="G21" s="29">
        <v>4</v>
      </c>
      <c r="H21" s="29">
        <v>2</v>
      </c>
      <c r="I21" s="29">
        <v>1</v>
      </c>
      <c r="J21" s="29">
        <v>3</v>
      </c>
      <c r="K21" s="29">
        <v>2</v>
      </c>
      <c r="L21" s="29">
        <v>3</v>
      </c>
      <c r="M21" s="29">
        <v>2</v>
      </c>
      <c r="N21" s="29">
        <v>19</v>
      </c>
      <c r="O21" s="40">
        <v>0.061</v>
      </c>
      <c r="Q21" s="97"/>
    </row>
    <row r="22" spans="2:15" s="1" customFormat="1" ht="18.75" customHeight="1">
      <c r="B22" s="22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5"/>
    </row>
    <row r="23" spans="2:15" s="1" customFormat="1" ht="18.75" customHeight="1">
      <c r="B23" s="25"/>
      <c r="C23" s="26" t="s">
        <v>59</v>
      </c>
      <c r="D23" s="21">
        <v>4623</v>
      </c>
      <c r="E23" s="21">
        <v>4667</v>
      </c>
      <c r="F23" s="21">
        <v>8303</v>
      </c>
      <c r="G23" s="21">
        <v>10009</v>
      </c>
      <c r="H23" s="21">
        <v>15564</v>
      </c>
      <c r="I23" s="21">
        <v>19392</v>
      </c>
      <c r="J23" s="21">
        <v>21594</v>
      </c>
      <c r="K23" s="21">
        <f>SUM(K24:K27)</f>
        <v>30183</v>
      </c>
      <c r="L23" s="21">
        <f>SUM(L24:L27)</f>
        <v>28133</v>
      </c>
      <c r="M23" s="21">
        <f>SUM(M24:M27)</f>
        <v>29480</v>
      </c>
      <c r="N23" s="21">
        <v>71701</v>
      </c>
      <c r="O23" s="37">
        <f>SUM(O24:O27)</f>
        <v>68592.16730224216</v>
      </c>
    </row>
    <row r="24" spans="2:15" s="5" customFormat="1" ht="18.75" customHeight="1">
      <c r="B24" s="27"/>
      <c r="C24" s="28" t="s">
        <v>2</v>
      </c>
      <c r="D24" s="29">
        <v>3915</v>
      </c>
      <c r="E24" s="29">
        <v>3913</v>
      </c>
      <c r="F24" s="29">
        <v>5701</v>
      </c>
      <c r="G24" s="29">
        <v>6670</v>
      </c>
      <c r="H24" s="29">
        <v>10485</v>
      </c>
      <c r="I24" s="29">
        <v>11065</v>
      </c>
      <c r="J24" s="29">
        <v>12337</v>
      </c>
      <c r="K24" s="29">
        <v>18518</v>
      </c>
      <c r="L24" s="29">
        <v>14802</v>
      </c>
      <c r="M24" s="29">
        <v>16047</v>
      </c>
      <c r="N24" s="29">
        <v>58101</v>
      </c>
      <c r="O24" s="39">
        <v>52212.75655222222</v>
      </c>
    </row>
    <row r="25" spans="2:15" s="5" customFormat="1" ht="18.75" customHeight="1">
      <c r="B25" s="27"/>
      <c r="C25" s="28" t="s">
        <v>1</v>
      </c>
      <c r="D25" s="29">
        <v>614</v>
      </c>
      <c r="E25" s="29">
        <v>731</v>
      </c>
      <c r="F25" s="29">
        <v>2593</v>
      </c>
      <c r="G25" s="29">
        <v>3328</v>
      </c>
      <c r="H25" s="29">
        <v>5073</v>
      </c>
      <c r="I25" s="29">
        <v>8324</v>
      </c>
      <c r="J25" s="29">
        <v>9257</v>
      </c>
      <c r="K25" s="29">
        <v>11657</v>
      </c>
      <c r="L25" s="29">
        <v>13314</v>
      </c>
      <c r="M25" s="29">
        <v>13425</v>
      </c>
      <c r="N25" s="29">
        <v>13598</v>
      </c>
      <c r="O25" s="39">
        <v>16379.410750019944</v>
      </c>
    </row>
    <row r="26" spans="2:15" s="5" customFormat="1" ht="18.75" customHeight="1">
      <c r="B26" s="27"/>
      <c r="C26" s="28" t="s">
        <v>18</v>
      </c>
      <c r="D26" s="29">
        <v>16</v>
      </c>
      <c r="E26" s="29">
        <v>8</v>
      </c>
      <c r="F26" s="29">
        <v>9</v>
      </c>
      <c r="G26" s="29">
        <v>11</v>
      </c>
      <c r="H26" s="29">
        <v>6</v>
      </c>
      <c r="I26" s="29">
        <v>3</v>
      </c>
      <c r="J26" s="29" t="s">
        <v>0</v>
      </c>
      <c r="K26" s="29" t="s">
        <v>0</v>
      </c>
      <c r="L26" s="29" t="s">
        <v>0</v>
      </c>
      <c r="M26" s="29" t="s">
        <v>0</v>
      </c>
      <c r="N26" s="29" t="s">
        <v>0</v>
      </c>
      <c r="O26" s="39" t="s">
        <v>0</v>
      </c>
    </row>
    <row r="27" spans="2:15" s="5" customFormat="1" ht="18.75" customHeight="1">
      <c r="B27" s="27"/>
      <c r="C27" s="28" t="s">
        <v>9</v>
      </c>
      <c r="D27" s="29">
        <v>78</v>
      </c>
      <c r="E27" s="29">
        <v>15</v>
      </c>
      <c r="F27" s="30" t="s">
        <v>0</v>
      </c>
      <c r="G27" s="30" t="s">
        <v>0</v>
      </c>
      <c r="H27" s="30" t="s">
        <v>0</v>
      </c>
      <c r="I27" s="30" t="s">
        <v>0</v>
      </c>
      <c r="J27" s="29" t="s">
        <v>0</v>
      </c>
      <c r="K27" s="29">
        <v>8</v>
      </c>
      <c r="L27" s="29">
        <v>17</v>
      </c>
      <c r="M27" s="29">
        <v>8</v>
      </c>
      <c r="N27" s="29">
        <v>2</v>
      </c>
      <c r="O27" s="39" t="s">
        <v>0</v>
      </c>
    </row>
    <row r="28" spans="2:15" s="1" customFormat="1" ht="10.5" customHeight="1">
      <c r="B28" s="31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6"/>
    </row>
    <row r="29" spans="2:15" s="1" customFormat="1" ht="0.7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8" s="1" customFormat="1" ht="18" customHeight="1">
      <c r="B30" s="14" t="s">
        <v>63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R30" s="66"/>
    </row>
    <row r="31" spans="2:15" s="7" customFormat="1" ht="12" customHeight="1">
      <c r="B31" s="7" t="s">
        <v>61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s="7" customFormat="1" ht="12" customHeight="1">
      <c r="B32" s="15" t="s">
        <v>55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s="7" customFormat="1" ht="12" customHeight="1">
      <c r="B33" s="16" t="s">
        <v>56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s="7" customFormat="1" ht="12" customHeight="1">
      <c r="B34" s="14" t="s">
        <v>57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6" spans="2:15" s="38" customFormat="1" ht="12.7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15" s="53" customFormat="1" ht="12.7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3:16" s="41" customFormat="1" ht="12.75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2:16" s="47" customFormat="1" ht="15">
      <c r="B39" s="43"/>
      <c r="C39" s="44"/>
      <c r="D39" s="45">
        <v>2000</v>
      </c>
      <c r="E39" s="45">
        <v>2001</v>
      </c>
      <c r="F39" s="45">
        <v>2002</v>
      </c>
      <c r="G39" s="45">
        <v>2003</v>
      </c>
      <c r="H39" s="45">
        <v>2004</v>
      </c>
      <c r="I39" s="45">
        <v>2005</v>
      </c>
      <c r="J39" s="45">
        <v>2006</v>
      </c>
      <c r="K39" s="45">
        <v>2007</v>
      </c>
      <c r="L39" s="45">
        <v>2008</v>
      </c>
      <c r="M39" s="45">
        <v>2009</v>
      </c>
      <c r="N39" s="45">
        <v>2010</v>
      </c>
      <c r="O39" s="45">
        <v>2011</v>
      </c>
      <c r="P39" s="46"/>
    </row>
    <row r="40" spans="2:16" s="47" customFormat="1" ht="14.25">
      <c r="B40" s="43"/>
      <c r="C40" s="44" t="s">
        <v>3</v>
      </c>
      <c r="D40" s="48">
        <f>+D18</f>
        <v>46</v>
      </c>
      <c r="E40" s="48">
        <f aca="true" t="shared" si="0" ref="E40:L40">+E18</f>
        <v>223</v>
      </c>
      <c r="F40" s="48">
        <f t="shared" si="0"/>
        <v>122</v>
      </c>
      <c r="G40" s="48">
        <f t="shared" si="0"/>
        <v>112</v>
      </c>
      <c r="H40" s="48">
        <f t="shared" si="0"/>
        <v>1326</v>
      </c>
      <c r="I40" s="48">
        <f t="shared" si="0"/>
        <v>619</v>
      </c>
      <c r="J40" s="48">
        <f t="shared" si="0"/>
        <v>494</v>
      </c>
      <c r="K40" s="48">
        <f t="shared" si="0"/>
        <v>1741</v>
      </c>
      <c r="L40" s="48">
        <f t="shared" si="0"/>
        <v>1714</v>
      </c>
      <c r="M40" s="48">
        <f aca="true" t="shared" si="1" ref="M40:O41">+M18</f>
        <v>1261</v>
      </c>
      <c r="N40" s="48">
        <f t="shared" si="1"/>
        <v>2013</v>
      </c>
      <c r="O40" s="48">
        <f t="shared" si="1"/>
        <v>2422.8274859999997</v>
      </c>
      <c r="P40" s="46"/>
    </row>
    <row r="41" spans="2:16" s="47" customFormat="1" ht="14.25">
      <c r="B41" s="43"/>
      <c r="C41" s="49" t="s">
        <v>4</v>
      </c>
      <c r="D41" s="50">
        <f>+D19</f>
        <v>1928</v>
      </c>
      <c r="E41" s="50">
        <f aca="true" t="shared" si="2" ref="E41:L41">+E19</f>
        <v>2586</v>
      </c>
      <c r="F41" s="50">
        <f t="shared" si="2"/>
        <v>2981</v>
      </c>
      <c r="G41" s="50">
        <f t="shared" si="2"/>
        <v>3111</v>
      </c>
      <c r="H41" s="50">
        <f t="shared" si="2"/>
        <v>4699</v>
      </c>
      <c r="I41" s="50">
        <f t="shared" si="2"/>
        <v>5475</v>
      </c>
      <c r="J41" s="50">
        <f t="shared" si="2"/>
        <v>5794</v>
      </c>
      <c r="K41" s="50">
        <f t="shared" si="2"/>
        <v>6997</v>
      </c>
      <c r="L41" s="50">
        <f t="shared" si="2"/>
        <v>12497</v>
      </c>
      <c r="M41" s="50">
        <f t="shared" si="1"/>
        <v>12817</v>
      </c>
      <c r="N41" s="50">
        <f t="shared" si="1"/>
        <v>14250</v>
      </c>
      <c r="O41" s="50">
        <f t="shared" si="1"/>
        <v>19962.330527821978</v>
      </c>
      <c r="P41" s="46"/>
    </row>
    <row r="42" spans="2:16" s="47" customFormat="1" ht="14.25">
      <c r="B42" s="51"/>
      <c r="C42" s="49" t="s">
        <v>5</v>
      </c>
      <c r="D42" s="50">
        <f>+D25</f>
        <v>614</v>
      </c>
      <c r="E42" s="50">
        <f aca="true" t="shared" si="3" ref="E42:L42">+E25</f>
        <v>731</v>
      </c>
      <c r="F42" s="50">
        <f t="shared" si="3"/>
        <v>2593</v>
      </c>
      <c r="G42" s="50">
        <f t="shared" si="3"/>
        <v>3328</v>
      </c>
      <c r="H42" s="50">
        <f t="shared" si="3"/>
        <v>5073</v>
      </c>
      <c r="I42" s="50">
        <f t="shared" si="3"/>
        <v>8324</v>
      </c>
      <c r="J42" s="50">
        <f t="shared" si="3"/>
        <v>9257</v>
      </c>
      <c r="K42" s="50">
        <f t="shared" si="3"/>
        <v>11657</v>
      </c>
      <c r="L42" s="50">
        <f t="shared" si="3"/>
        <v>13314</v>
      </c>
      <c r="M42" s="50">
        <f>+M25</f>
        <v>13425</v>
      </c>
      <c r="N42" s="50">
        <f>+N25</f>
        <v>13598</v>
      </c>
      <c r="O42" s="50">
        <f>+O25</f>
        <v>16379.410750019944</v>
      </c>
      <c r="P42" s="46"/>
    </row>
    <row r="43" spans="2:16" s="47" customFormat="1" ht="14.25">
      <c r="B43" s="52"/>
      <c r="C43" s="49" t="s">
        <v>6</v>
      </c>
      <c r="D43" s="50">
        <f>+D24</f>
        <v>3915</v>
      </c>
      <c r="E43" s="50">
        <f aca="true" t="shared" si="4" ref="E43:L43">+E24</f>
        <v>3913</v>
      </c>
      <c r="F43" s="50">
        <f t="shared" si="4"/>
        <v>5701</v>
      </c>
      <c r="G43" s="50">
        <f t="shared" si="4"/>
        <v>6670</v>
      </c>
      <c r="H43" s="50">
        <f t="shared" si="4"/>
        <v>10485</v>
      </c>
      <c r="I43" s="50">
        <f t="shared" si="4"/>
        <v>11065</v>
      </c>
      <c r="J43" s="50">
        <f t="shared" si="4"/>
        <v>12337</v>
      </c>
      <c r="K43" s="50">
        <f t="shared" si="4"/>
        <v>18518</v>
      </c>
      <c r="L43" s="50">
        <f t="shared" si="4"/>
        <v>14802</v>
      </c>
      <c r="M43" s="50">
        <f>+M24</f>
        <v>16047</v>
      </c>
      <c r="N43" s="50">
        <f>+N24</f>
        <v>58101</v>
      </c>
      <c r="O43" s="50">
        <f>+O24</f>
        <v>52212.75655222222</v>
      </c>
      <c r="P43" s="46"/>
    </row>
    <row r="44" spans="3:16" s="41" customFormat="1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2:15" s="41" customFormat="1" ht="12.7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="53" customFormat="1" ht="12.75"/>
    <row r="47" s="53" customFormat="1" ht="12.75"/>
    <row r="48" s="53" customFormat="1" ht="12.75"/>
    <row r="49" s="53" customFormat="1" ht="12.75"/>
    <row r="50" s="53" customFormat="1" ht="12.75"/>
    <row r="51" s="53" customFormat="1" ht="12.75"/>
    <row r="52" s="53" customFormat="1" ht="12.75"/>
    <row r="53" s="38" customFormat="1" ht="12.75"/>
    <row r="54" s="38" customFormat="1" ht="12.75"/>
  </sheetData>
  <sheetProtection/>
  <mergeCells count="4">
    <mergeCell ref="B2:O2"/>
    <mergeCell ref="B3:O3"/>
    <mergeCell ref="B5:C5"/>
    <mergeCell ref="B7:C7"/>
  </mergeCells>
  <printOptions horizontalCentered="1" verticalCentered="1"/>
  <pageMargins left="0.5905511811023623" right="0.31496062992125984" top="0.5511811023622047" bottom="0.31496062992125984" header="0" footer="0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46"/>
  <sheetViews>
    <sheetView showGridLines="0" view="pageBreakPreview" zoomScale="75" zoomScaleNormal="75" zoomScaleSheetLayoutView="75" zoomScalePageLayoutView="0" workbookViewId="0" topLeftCell="A1">
      <selection activeCell="O9" sqref="O9"/>
    </sheetView>
  </sheetViews>
  <sheetFormatPr defaultColWidth="11.421875" defaultRowHeight="12.75"/>
  <cols>
    <col min="1" max="1" width="1.57421875" style="10" customWidth="1"/>
    <col min="2" max="2" width="2.28125" style="10" customWidth="1"/>
    <col min="3" max="3" width="28.00390625" style="10" customWidth="1"/>
    <col min="4" max="15" width="13.8515625" style="10" customWidth="1"/>
    <col min="16" max="16384" width="11.421875" style="10" customWidth="1"/>
  </cols>
  <sheetData>
    <row r="2" spans="2:15" ht="16.5" customHeight="1">
      <c r="B2" s="109" t="s">
        <v>20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 ht="16.5" customHeight="1">
      <c r="B3" s="109" t="s">
        <v>65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2:15" ht="18">
      <c r="B4" s="110" t="s">
        <v>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2:15" ht="15"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ht="14.25">
      <c r="B6" s="117" t="s">
        <v>21</v>
      </c>
      <c r="C6" s="117"/>
      <c r="D6" s="118">
        <v>2000</v>
      </c>
      <c r="E6" s="118">
        <v>2001</v>
      </c>
      <c r="F6" s="118">
        <v>2002</v>
      </c>
      <c r="G6" s="118">
        <v>2003</v>
      </c>
      <c r="H6" s="118">
        <v>2004</v>
      </c>
      <c r="I6" s="118">
        <v>2005</v>
      </c>
      <c r="J6" s="118">
        <v>2006</v>
      </c>
      <c r="K6" s="115">
        <v>2007</v>
      </c>
      <c r="L6" s="111">
        <v>2008</v>
      </c>
      <c r="M6" s="115">
        <v>2009</v>
      </c>
      <c r="N6" s="111">
        <v>2010</v>
      </c>
      <c r="O6" s="111">
        <v>2011</v>
      </c>
    </row>
    <row r="7" spans="2:15" ht="14.25">
      <c r="B7" s="117"/>
      <c r="C7" s="117"/>
      <c r="D7" s="118"/>
      <c r="E7" s="118"/>
      <c r="F7" s="118"/>
      <c r="G7" s="118"/>
      <c r="H7" s="118"/>
      <c r="I7" s="118"/>
      <c r="J7" s="118"/>
      <c r="K7" s="116"/>
      <c r="L7" s="112"/>
      <c r="M7" s="116"/>
      <c r="N7" s="112"/>
      <c r="O7" s="112"/>
    </row>
    <row r="8" spans="2:15" ht="15">
      <c r="B8" s="54"/>
      <c r="C8" s="6"/>
      <c r="D8" s="6"/>
      <c r="E8" s="6"/>
      <c r="F8" s="6"/>
      <c r="G8" s="6"/>
      <c r="H8" s="6"/>
      <c r="I8" s="6"/>
      <c r="J8" s="6"/>
      <c r="K8" s="6"/>
      <c r="L8" s="62"/>
      <c r="M8" s="6"/>
      <c r="N8" s="6"/>
      <c r="O8" s="4"/>
    </row>
    <row r="9" spans="2:15" ht="15">
      <c r="B9" s="113" t="s">
        <v>8</v>
      </c>
      <c r="C9" s="114"/>
      <c r="D9" s="63">
        <f>SUM(D11,D21,D26,D29,D33,D38,D42,D52,D55,D60,D66,D69,D75,D78,D84,D94,D104,D108,D111,D117,D120,D128,D133,D137)</f>
        <v>6663.509999999999</v>
      </c>
      <c r="E9" s="63">
        <f>SUM(E11,E21,E26,E29,E33,E38,E42,E52,E55,E60,E66,E69,E75,E78,E84,E94,E104,E108,E111,E117,E120,E128,E133,E137)</f>
        <v>7539.4800000000005</v>
      </c>
      <c r="F9" s="63">
        <f aca="true" t="shared" si="0" ref="F9:L9">SUM(F11,F21,F26,F29,F33,F38,F42,F52,F55,F60,F66,F69,F78,F84,F94,F104,F108,F111,F117,F120,F128,F133,F137)</f>
        <v>11534.460000000001</v>
      </c>
      <c r="G9" s="63">
        <f t="shared" si="0"/>
        <v>13609.499999999996</v>
      </c>
      <c r="H9" s="63">
        <f t="shared" si="0"/>
        <v>22113.73</v>
      </c>
      <c r="I9" s="63">
        <f t="shared" si="0"/>
        <v>25977.68</v>
      </c>
      <c r="J9" s="63">
        <f t="shared" si="0"/>
        <v>28386.640000000007</v>
      </c>
      <c r="K9" s="63">
        <f t="shared" si="0"/>
        <v>39531.18</v>
      </c>
      <c r="L9" s="63">
        <f t="shared" si="0"/>
        <v>43118.8</v>
      </c>
      <c r="M9" s="63">
        <f>SUM(M11,M21,M26,M29,M33,M38,M42,M52,M55,M60,M66,M69,M78,M84,M94,M104,M108,M111,M117,M120,M128,M133,M137)</f>
        <v>44316.770000000004</v>
      </c>
      <c r="N9" s="63">
        <f>SUM(N11,N21,N26,N29,N33,N38,N42,N52,N55,N60,N66,N69,N78,N84,N94,N104,N108,N111,N117,N120,N128,N133,N137)</f>
        <v>89020.67000000001</v>
      </c>
      <c r="O9" s="64">
        <f>SUM(O11,O21,O26,O29,O33,O38,O42,O52,O55,O60,O66,O69,O78,O84,O94,O104,O108,O111,O117,O120,O128,O133,O137)</f>
        <v>92200.80071606416</v>
      </c>
    </row>
    <row r="10" spans="2:15" ht="15">
      <c r="B10" s="54"/>
      <c r="C10" s="6"/>
      <c r="D10" s="6"/>
      <c r="E10" s="6"/>
      <c r="F10" s="6"/>
      <c r="G10" s="6"/>
      <c r="H10" s="6"/>
      <c r="I10" s="6"/>
      <c r="J10" s="65"/>
      <c r="K10" s="66"/>
      <c r="L10" s="66"/>
      <c r="M10" s="66"/>
      <c r="N10" s="66"/>
      <c r="O10" s="67"/>
    </row>
    <row r="11" spans="2:15" ht="15">
      <c r="B11" s="55" t="s">
        <v>22</v>
      </c>
      <c r="C11" s="6"/>
      <c r="D11" s="68">
        <f aca="true" t="shared" si="1" ref="D11:M11">SUM(D14:D18)</f>
        <v>4.47</v>
      </c>
      <c r="E11" s="69">
        <f t="shared" si="1"/>
        <v>3.5</v>
      </c>
      <c r="F11" s="68">
        <f t="shared" si="1"/>
        <v>3.25</v>
      </c>
      <c r="G11" s="68">
        <f t="shared" si="1"/>
        <v>2.98</v>
      </c>
      <c r="H11" s="68">
        <f t="shared" si="1"/>
        <v>3.56</v>
      </c>
      <c r="I11" s="68">
        <f t="shared" si="1"/>
        <v>22.72</v>
      </c>
      <c r="J11" s="68">
        <f t="shared" si="1"/>
        <v>61.739999999999995</v>
      </c>
      <c r="K11" s="70">
        <f t="shared" si="1"/>
        <v>70.65</v>
      </c>
      <c r="L11" s="70">
        <f t="shared" si="1"/>
        <v>68.42</v>
      </c>
      <c r="M11" s="70">
        <f t="shared" si="1"/>
        <v>108.39999999999999</v>
      </c>
      <c r="N11" s="70">
        <f>SUM(N12:N19)</f>
        <v>77.75</v>
      </c>
      <c r="O11" s="70">
        <f>SUM(O12:O19)</f>
        <v>27.347999999999992</v>
      </c>
    </row>
    <row r="12" spans="2:15" ht="15">
      <c r="B12" s="55"/>
      <c r="C12" s="56" t="s">
        <v>10</v>
      </c>
      <c r="D12" s="98" t="s">
        <v>0</v>
      </c>
      <c r="E12" s="100" t="s">
        <v>0</v>
      </c>
      <c r="F12" s="98" t="s">
        <v>0</v>
      </c>
      <c r="G12" s="98" t="s">
        <v>0</v>
      </c>
      <c r="H12" s="98" t="s">
        <v>0</v>
      </c>
      <c r="I12" s="98" t="s">
        <v>0</v>
      </c>
      <c r="J12" s="98" t="s">
        <v>0</v>
      </c>
      <c r="K12" s="77" t="s">
        <v>0</v>
      </c>
      <c r="L12" s="77" t="s">
        <v>0</v>
      </c>
      <c r="M12" s="77" t="s">
        <v>0</v>
      </c>
      <c r="N12" s="72">
        <v>13.28</v>
      </c>
      <c r="O12" s="73" t="s">
        <v>0</v>
      </c>
    </row>
    <row r="13" spans="2:15" ht="15">
      <c r="B13" s="55"/>
      <c r="C13" s="56" t="s">
        <v>38</v>
      </c>
      <c r="D13" s="98" t="s">
        <v>0</v>
      </c>
      <c r="E13" s="100" t="s">
        <v>0</v>
      </c>
      <c r="F13" s="98" t="s">
        <v>0</v>
      </c>
      <c r="G13" s="98" t="s">
        <v>0</v>
      </c>
      <c r="H13" s="98" t="s">
        <v>0</v>
      </c>
      <c r="I13" s="98" t="s">
        <v>0</v>
      </c>
      <c r="J13" s="98" t="s">
        <v>0</v>
      </c>
      <c r="K13" s="77" t="s">
        <v>0</v>
      </c>
      <c r="L13" s="77" t="s">
        <v>0</v>
      </c>
      <c r="M13" s="77" t="s">
        <v>0</v>
      </c>
      <c r="N13" s="72">
        <v>16.32</v>
      </c>
      <c r="O13" s="73" t="s">
        <v>0</v>
      </c>
    </row>
    <row r="14" spans="2:15" ht="15">
      <c r="B14" s="55"/>
      <c r="C14" s="56" t="s">
        <v>11</v>
      </c>
      <c r="D14" s="56">
        <v>1.05</v>
      </c>
      <c r="E14" s="71" t="s">
        <v>0</v>
      </c>
      <c r="F14" s="71" t="s">
        <v>0</v>
      </c>
      <c r="G14" s="71" t="s">
        <v>0</v>
      </c>
      <c r="H14" s="71" t="s">
        <v>0</v>
      </c>
      <c r="I14" s="71" t="s">
        <v>0</v>
      </c>
      <c r="J14" s="71">
        <v>0.51</v>
      </c>
      <c r="K14" s="72">
        <v>0.2</v>
      </c>
      <c r="L14" s="72" t="s">
        <v>0</v>
      </c>
      <c r="M14" s="72" t="s">
        <v>0</v>
      </c>
      <c r="N14" s="72">
        <v>0.33</v>
      </c>
      <c r="O14" s="73" t="s">
        <v>0</v>
      </c>
    </row>
    <row r="15" spans="2:15" ht="15">
      <c r="B15" s="55"/>
      <c r="C15" s="56" t="s">
        <v>12</v>
      </c>
      <c r="D15" s="71" t="s">
        <v>0</v>
      </c>
      <c r="E15" s="71" t="s">
        <v>0</v>
      </c>
      <c r="F15" s="71">
        <v>0.23</v>
      </c>
      <c r="G15" s="71" t="s">
        <v>0</v>
      </c>
      <c r="H15" s="71" t="s">
        <v>0</v>
      </c>
      <c r="I15" s="71" t="s">
        <v>0</v>
      </c>
      <c r="J15" s="86">
        <v>5.5</v>
      </c>
      <c r="K15" s="72">
        <v>7.05</v>
      </c>
      <c r="L15" s="72">
        <v>23.45</v>
      </c>
      <c r="M15" s="72">
        <v>7.5</v>
      </c>
      <c r="N15" s="72">
        <v>6.23</v>
      </c>
      <c r="O15" s="72" t="s">
        <v>0</v>
      </c>
    </row>
    <row r="16" spans="2:15" ht="15">
      <c r="B16" s="55"/>
      <c r="C16" s="56" t="s">
        <v>23</v>
      </c>
      <c r="D16" s="71" t="s">
        <v>0</v>
      </c>
      <c r="E16" s="71" t="s">
        <v>0</v>
      </c>
      <c r="F16" s="71">
        <v>3.02</v>
      </c>
      <c r="G16" s="71" t="s">
        <v>0</v>
      </c>
      <c r="H16" s="71" t="s">
        <v>0</v>
      </c>
      <c r="I16" s="71" t="s">
        <v>0</v>
      </c>
      <c r="J16" s="71">
        <v>2.01</v>
      </c>
      <c r="K16" s="72">
        <v>1</v>
      </c>
      <c r="L16" s="72" t="s">
        <v>0</v>
      </c>
      <c r="M16" s="72" t="s">
        <v>0</v>
      </c>
      <c r="N16" s="72" t="s">
        <v>0</v>
      </c>
      <c r="O16" s="72" t="s">
        <v>0</v>
      </c>
    </row>
    <row r="17" spans="2:15" ht="15">
      <c r="B17" s="55"/>
      <c r="C17" s="56" t="s">
        <v>15</v>
      </c>
      <c r="D17" s="71" t="s">
        <v>0</v>
      </c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  <c r="K17" s="72">
        <v>3.7</v>
      </c>
      <c r="L17" s="72" t="s">
        <v>0</v>
      </c>
      <c r="M17" s="72">
        <v>0.3</v>
      </c>
      <c r="N17" s="72">
        <v>0.88</v>
      </c>
      <c r="O17" s="72">
        <v>2.4650000000000003</v>
      </c>
    </row>
    <row r="18" spans="2:15" ht="15">
      <c r="B18" s="54"/>
      <c r="C18" s="56" t="s">
        <v>16</v>
      </c>
      <c r="D18" s="56">
        <v>3.42</v>
      </c>
      <c r="E18" s="74">
        <v>3.5</v>
      </c>
      <c r="F18" s="71" t="s">
        <v>0</v>
      </c>
      <c r="G18" s="56">
        <v>2.98</v>
      </c>
      <c r="H18" s="56">
        <v>3.56</v>
      </c>
      <c r="I18" s="56">
        <v>22.72</v>
      </c>
      <c r="J18" s="71">
        <v>53.72</v>
      </c>
      <c r="K18" s="72">
        <v>58.7</v>
      </c>
      <c r="L18" s="72">
        <v>44.97</v>
      </c>
      <c r="M18" s="72">
        <v>100.6</v>
      </c>
      <c r="N18" s="72">
        <v>23.83</v>
      </c>
      <c r="O18" s="72">
        <v>24.882999999999992</v>
      </c>
    </row>
    <row r="19" spans="2:15" ht="15">
      <c r="B19" s="54"/>
      <c r="C19" s="56" t="s">
        <v>9</v>
      </c>
      <c r="D19" s="71" t="s">
        <v>0</v>
      </c>
      <c r="E19" s="86" t="s">
        <v>0</v>
      </c>
      <c r="F19" s="71" t="s">
        <v>0</v>
      </c>
      <c r="G19" s="71" t="s">
        <v>0</v>
      </c>
      <c r="H19" s="71" t="s">
        <v>0</v>
      </c>
      <c r="I19" s="71" t="s">
        <v>0</v>
      </c>
      <c r="J19" s="71" t="s">
        <v>0</v>
      </c>
      <c r="K19" s="72" t="s">
        <v>0</v>
      </c>
      <c r="L19" s="72" t="s">
        <v>0</v>
      </c>
      <c r="M19" s="72" t="s">
        <v>0</v>
      </c>
      <c r="N19" s="72">
        <v>16.88</v>
      </c>
      <c r="O19" s="72" t="s">
        <v>0</v>
      </c>
    </row>
    <row r="20" spans="2:15" ht="15">
      <c r="B20" s="54"/>
      <c r="C20" s="56"/>
      <c r="D20" s="56"/>
      <c r="E20" s="56"/>
      <c r="F20" s="56"/>
      <c r="G20" s="56"/>
      <c r="H20" s="56"/>
      <c r="I20" s="56"/>
      <c r="J20" s="75"/>
      <c r="K20" s="72"/>
      <c r="L20" s="72"/>
      <c r="M20" s="72"/>
      <c r="N20" s="72"/>
      <c r="O20" s="73"/>
    </row>
    <row r="21" spans="2:15" ht="15">
      <c r="B21" s="55" t="s">
        <v>24</v>
      </c>
      <c r="C21" s="56"/>
      <c r="D21" s="76">
        <f aca="true" t="shared" si="2" ref="D21:K21">SUM(D22:D24)</f>
        <v>1935.25</v>
      </c>
      <c r="E21" s="76">
        <f t="shared" si="2"/>
        <v>2534.2</v>
      </c>
      <c r="F21" s="76">
        <f t="shared" si="2"/>
        <v>4484.7300000000005</v>
      </c>
      <c r="G21" s="76">
        <f t="shared" si="2"/>
        <v>5060.99</v>
      </c>
      <c r="H21" s="76">
        <f t="shared" si="2"/>
        <v>8860.48</v>
      </c>
      <c r="I21" s="76">
        <f t="shared" si="2"/>
        <v>9034.869999999999</v>
      </c>
      <c r="J21" s="76">
        <f t="shared" si="2"/>
        <v>10407.619999999999</v>
      </c>
      <c r="K21" s="77">
        <f t="shared" si="2"/>
        <v>17190.899999999998</v>
      </c>
      <c r="L21" s="77">
        <f>SUM(L22:L24)</f>
        <v>13082.21</v>
      </c>
      <c r="M21" s="77">
        <f>SUM(M22:M24)</f>
        <v>12151.18</v>
      </c>
      <c r="N21" s="77">
        <f>SUM(N22:N24)</f>
        <v>12684.529999999999</v>
      </c>
      <c r="O21" s="78">
        <f>SUM(O22:O24)</f>
        <v>11159.796532222224</v>
      </c>
    </row>
    <row r="22" spans="2:15" ht="15">
      <c r="B22" s="55"/>
      <c r="C22" s="56" t="s">
        <v>2</v>
      </c>
      <c r="D22" s="75">
        <v>1870.09</v>
      </c>
      <c r="E22" s="75">
        <v>2483.27</v>
      </c>
      <c r="F22" s="75">
        <v>4437.45</v>
      </c>
      <c r="G22" s="75">
        <v>5020.72</v>
      </c>
      <c r="H22" s="75">
        <v>8812.39</v>
      </c>
      <c r="I22" s="75">
        <v>8986.38</v>
      </c>
      <c r="J22" s="75">
        <v>10357.56</v>
      </c>
      <c r="K22" s="72">
        <v>16975.19</v>
      </c>
      <c r="L22" s="72">
        <v>12936.5</v>
      </c>
      <c r="M22" s="72">
        <v>12003.5</v>
      </c>
      <c r="N22" s="72">
        <v>12555.22</v>
      </c>
      <c r="O22" s="73">
        <v>11031.686532222224</v>
      </c>
    </row>
    <row r="23" spans="2:15" ht="15">
      <c r="B23" s="55"/>
      <c r="C23" s="56" t="s">
        <v>25</v>
      </c>
      <c r="D23" s="74">
        <v>15.5</v>
      </c>
      <c r="E23" s="56">
        <v>6.81</v>
      </c>
      <c r="F23" s="56">
        <v>8.43</v>
      </c>
      <c r="G23" s="56">
        <v>7.49</v>
      </c>
      <c r="H23" s="75">
        <v>5.9</v>
      </c>
      <c r="I23" s="75">
        <v>2.58</v>
      </c>
      <c r="J23" s="75" t="s">
        <v>0</v>
      </c>
      <c r="K23" s="72" t="s">
        <v>0</v>
      </c>
      <c r="L23" s="79" t="s">
        <v>0</v>
      </c>
      <c r="M23" s="79" t="s">
        <v>0</v>
      </c>
      <c r="N23" s="79" t="s">
        <v>0</v>
      </c>
      <c r="O23" s="80" t="s">
        <v>0</v>
      </c>
    </row>
    <row r="24" spans="2:15" ht="15">
      <c r="B24" s="55"/>
      <c r="C24" s="56" t="s">
        <v>16</v>
      </c>
      <c r="D24" s="56">
        <v>49.66</v>
      </c>
      <c r="E24" s="56">
        <v>44.12</v>
      </c>
      <c r="F24" s="56">
        <v>38.85</v>
      </c>
      <c r="G24" s="56">
        <v>32.78</v>
      </c>
      <c r="H24" s="75">
        <v>42.19</v>
      </c>
      <c r="I24" s="75">
        <v>45.91</v>
      </c>
      <c r="J24" s="75">
        <v>50.06</v>
      </c>
      <c r="K24" s="72">
        <v>215.71</v>
      </c>
      <c r="L24" s="72">
        <v>145.71</v>
      </c>
      <c r="M24" s="72">
        <v>147.68</v>
      </c>
      <c r="N24" s="72">
        <v>129.31</v>
      </c>
      <c r="O24" s="73">
        <v>128.11</v>
      </c>
    </row>
    <row r="25" spans="2:15" ht="15">
      <c r="B25" s="55"/>
      <c r="C25" s="56"/>
      <c r="D25" s="56"/>
      <c r="E25" s="56"/>
      <c r="F25" s="56"/>
      <c r="G25" s="56"/>
      <c r="H25" s="56"/>
      <c r="I25" s="56"/>
      <c r="J25" s="75"/>
      <c r="K25" s="72"/>
      <c r="L25" s="72"/>
      <c r="M25" s="72"/>
      <c r="N25" s="72"/>
      <c r="O25" s="73"/>
    </row>
    <row r="26" spans="2:15" ht="15">
      <c r="B26" s="55" t="s">
        <v>48</v>
      </c>
      <c r="C26" s="56"/>
      <c r="D26" s="81">
        <f aca="true" t="shared" si="3" ref="D26:O26">SUM(D27)</f>
        <v>52.73</v>
      </c>
      <c r="E26" s="81">
        <f t="shared" si="3"/>
        <v>62.51</v>
      </c>
      <c r="F26" s="82">
        <f t="shared" si="3"/>
        <v>51.8</v>
      </c>
      <c r="G26" s="81">
        <f t="shared" si="3"/>
        <v>53.34</v>
      </c>
      <c r="H26" s="81">
        <f t="shared" si="3"/>
        <v>55.58</v>
      </c>
      <c r="I26" s="81">
        <f t="shared" si="3"/>
        <v>48.36</v>
      </c>
      <c r="J26" s="81">
        <f t="shared" si="3"/>
        <v>32.28</v>
      </c>
      <c r="K26" s="83">
        <f t="shared" si="3"/>
        <v>27.42</v>
      </c>
      <c r="L26" s="83">
        <f t="shared" si="3"/>
        <v>25.72</v>
      </c>
      <c r="M26" s="83">
        <f t="shared" si="3"/>
        <v>21.47</v>
      </c>
      <c r="N26" s="83">
        <f t="shared" si="3"/>
        <v>50.59</v>
      </c>
      <c r="O26" s="84">
        <f t="shared" si="3"/>
        <v>26.951300000000003</v>
      </c>
    </row>
    <row r="27" spans="2:15" ht="15">
      <c r="B27" s="55"/>
      <c r="C27" s="56" t="s">
        <v>16</v>
      </c>
      <c r="D27" s="56">
        <v>52.73</v>
      </c>
      <c r="E27" s="56">
        <v>62.51</v>
      </c>
      <c r="F27" s="74">
        <v>51.8</v>
      </c>
      <c r="G27" s="56">
        <v>53.34</v>
      </c>
      <c r="H27" s="56">
        <v>55.58</v>
      </c>
      <c r="I27" s="56">
        <v>48.36</v>
      </c>
      <c r="J27" s="6">
        <v>32.28</v>
      </c>
      <c r="K27" s="72">
        <v>27.42</v>
      </c>
      <c r="L27" s="72">
        <v>25.72</v>
      </c>
      <c r="M27" s="72">
        <v>21.47</v>
      </c>
      <c r="N27" s="72">
        <v>50.59</v>
      </c>
      <c r="O27" s="73">
        <v>26.951300000000003</v>
      </c>
    </row>
    <row r="28" spans="2:15" ht="15">
      <c r="B28" s="55"/>
      <c r="C28" s="56"/>
      <c r="D28" s="56"/>
      <c r="E28" s="56"/>
      <c r="F28" s="56"/>
      <c r="G28" s="56"/>
      <c r="H28" s="56"/>
      <c r="I28" s="56"/>
      <c r="J28" s="75"/>
      <c r="K28" s="72"/>
      <c r="L28" s="72"/>
      <c r="M28" s="72"/>
      <c r="N28" s="72"/>
      <c r="O28" s="73"/>
    </row>
    <row r="29" spans="2:15" ht="15">
      <c r="B29" s="55" t="s">
        <v>26</v>
      </c>
      <c r="C29" s="56"/>
      <c r="D29" s="81">
        <f>SUM(D30:D31)</f>
        <v>15.92</v>
      </c>
      <c r="E29" s="81">
        <f>SUM(E30:E31)</f>
        <v>40.33</v>
      </c>
      <c r="F29" s="81">
        <f>SUM(F31)</f>
        <v>27.66</v>
      </c>
      <c r="G29" s="81">
        <f>SUM(G31)</f>
        <v>23.92</v>
      </c>
      <c r="H29" s="81">
        <f>SUM(H30:H31)</f>
        <v>15.45</v>
      </c>
      <c r="I29" s="81">
        <f>SUM(I31)</f>
        <v>20.57</v>
      </c>
      <c r="J29" s="81">
        <f>SUM(J31)</f>
        <v>25.77</v>
      </c>
      <c r="K29" s="83">
        <f>SUM(K31)</f>
        <v>17.4</v>
      </c>
      <c r="L29" s="83">
        <f>SUM(L30:L31)</f>
        <v>44.809999999999995</v>
      </c>
      <c r="M29" s="83">
        <f>SUM(M30:M31)</f>
        <v>53.65</v>
      </c>
      <c r="N29" s="83">
        <f>SUM(N30:N31)</f>
        <v>15.32</v>
      </c>
      <c r="O29" s="84">
        <f>SUM(O30:O31)</f>
        <v>43.57176470588232</v>
      </c>
    </row>
    <row r="30" spans="2:15" ht="15">
      <c r="B30" s="55"/>
      <c r="C30" s="56" t="s">
        <v>9</v>
      </c>
      <c r="D30" s="71" t="s">
        <v>0</v>
      </c>
      <c r="E30" s="71" t="s">
        <v>0</v>
      </c>
      <c r="F30" s="71" t="s">
        <v>0</v>
      </c>
      <c r="G30" s="71" t="s">
        <v>0</v>
      </c>
      <c r="H30" s="56">
        <v>0.36</v>
      </c>
      <c r="I30" s="71" t="s">
        <v>0</v>
      </c>
      <c r="J30" s="71" t="s">
        <v>0</v>
      </c>
      <c r="K30" s="77" t="s">
        <v>0</v>
      </c>
      <c r="L30" s="72">
        <v>0.3</v>
      </c>
      <c r="M30" s="72">
        <v>0.91</v>
      </c>
      <c r="N30" s="72" t="s">
        <v>0</v>
      </c>
      <c r="O30" s="73" t="s">
        <v>0</v>
      </c>
    </row>
    <row r="31" spans="2:15" ht="15">
      <c r="B31" s="55"/>
      <c r="C31" s="56" t="s">
        <v>16</v>
      </c>
      <c r="D31" s="56">
        <v>15.92</v>
      </c>
      <c r="E31" s="56">
        <v>40.33</v>
      </c>
      <c r="F31" s="56">
        <v>27.66</v>
      </c>
      <c r="G31" s="56">
        <v>23.92</v>
      </c>
      <c r="H31" s="56">
        <v>15.09</v>
      </c>
      <c r="I31" s="56">
        <v>20.57</v>
      </c>
      <c r="J31" s="6">
        <v>25.77</v>
      </c>
      <c r="K31" s="72">
        <v>17.4</v>
      </c>
      <c r="L31" s="72">
        <v>44.51</v>
      </c>
      <c r="M31" s="72">
        <v>52.74</v>
      </c>
      <c r="N31" s="72">
        <v>15.32</v>
      </c>
      <c r="O31" s="73">
        <v>43.57176470588232</v>
      </c>
    </row>
    <row r="32" spans="2:15" ht="15">
      <c r="B32" s="55"/>
      <c r="C32" s="56"/>
      <c r="D32" s="56"/>
      <c r="E32" s="56"/>
      <c r="F32" s="56"/>
      <c r="G32" s="56"/>
      <c r="H32" s="56"/>
      <c r="I32" s="56"/>
      <c r="J32" s="75"/>
      <c r="K32" s="72"/>
      <c r="L32" s="72"/>
      <c r="M32" s="72"/>
      <c r="N32" s="72"/>
      <c r="O32" s="73"/>
    </row>
    <row r="33" spans="2:15" ht="15">
      <c r="B33" s="55" t="s">
        <v>27</v>
      </c>
      <c r="C33" s="56"/>
      <c r="D33" s="81">
        <f aca="true" t="shared" si="4" ref="D33:L33">SUM(D34:D36)</f>
        <v>46.33</v>
      </c>
      <c r="E33" s="81">
        <f t="shared" si="4"/>
        <v>64.65</v>
      </c>
      <c r="F33" s="81">
        <f t="shared" si="4"/>
        <v>103.39</v>
      </c>
      <c r="G33" s="82">
        <f t="shared" si="4"/>
        <v>79.9</v>
      </c>
      <c r="H33" s="82">
        <f t="shared" si="4"/>
        <v>80.99</v>
      </c>
      <c r="I33" s="82">
        <f t="shared" si="4"/>
        <v>92.79</v>
      </c>
      <c r="J33" s="82">
        <f t="shared" si="4"/>
        <v>110.03</v>
      </c>
      <c r="K33" s="83">
        <f t="shared" si="4"/>
        <v>103.53</v>
      </c>
      <c r="L33" s="83">
        <f t="shared" si="4"/>
        <v>82.53</v>
      </c>
      <c r="M33" s="83">
        <f>SUM(M34:M36)</f>
        <v>97.32</v>
      </c>
      <c r="N33" s="83">
        <f>SUM(N34:N36)</f>
        <v>67.96</v>
      </c>
      <c r="O33" s="84">
        <f>SUM(O34:O36)</f>
        <v>209.40999999999937</v>
      </c>
    </row>
    <row r="34" spans="2:15" ht="15">
      <c r="B34" s="55"/>
      <c r="C34" s="56" t="s">
        <v>49</v>
      </c>
      <c r="D34" s="71" t="s">
        <v>0</v>
      </c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6">
        <v>2.35</v>
      </c>
      <c r="K34" s="72">
        <v>0</v>
      </c>
      <c r="L34" s="72" t="s">
        <v>0</v>
      </c>
      <c r="M34" s="72" t="s">
        <v>0</v>
      </c>
      <c r="N34" s="72" t="s">
        <v>0</v>
      </c>
      <c r="O34" s="73" t="s">
        <v>0</v>
      </c>
    </row>
    <row r="35" spans="2:15" ht="15">
      <c r="B35" s="55"/>
      <c r="C35" s="56" t="s">
        <v>23</v>
      </c>
      <c r="D35" s="71" t="s">
        <v>0</v>
      </c>
      <c r="E35" s="71" t="s">
        <v>0</v>
      </c>
      <c r="F35" s="71" t="s">
        <v>0</v>
      </c>
      <c r="G35" s="71" t="s">
        <v>0</v>
      </c>
      <c r="H35" s="71" t="s">
        <v>0</v>
      </c>
      <c r="I35" s="71" t="s">
        <v>0</v>
      </c>
      <c r="J35" s="6">
        <v>1.26</v>
      </c>
      <c r="K35" s="72">
        <v>1.25</v>
      </c>
      <c r="L35" s="72" t="s">
        <v>0</v>
      </c>
      <c r="M35" s="72" t="s">
        <v>0</v>
      </c>
      <c r="N35" s="72" t="s">
        <v>0</v>
      </c>
      <c r="O35" s="73" t="s">
        <v>0</v>
      </c>
    </row>
    <row r="36" spans="2:15" ht="15">
      <c r="B36" s="55"/>
      <c r="C36" s="56" t="s">
        <v>16</v>
      </c>
      <c r="D36" s="56">
        <v>46.33</v>
      </c>
      <c r="E36" s="56">
        <v>64.65</v>
      </c>
      <c r="F36" s="71">
        <v>103.39</v>
      </c>
      <c r="G36" s="56">
        <v>79.9</v>
      </c>
      <c r="H36" s="56">
        <v>80.99</v>
      </c>
      <c r="I36" s="56">
        <v>92.79</v>
      </c>
      <c r="J36" s="6">
        <v>106.42</v>
      </c>
      <c r="K36" s="72">
        <v>102.28</v>
      </c>
      <c r="L36" s="72">
        <v>82.53</v>
      </c>
      <c r="M36" s="72">
        <v>97.32</v>
      </c>
      <c r="N36" s="72">
        <v>67.96</v>
      </c>
      <c r="O36" s="73">
        <v>209.40999999999937</v>
      </c>
    </row>
    <row r="37" spans="2:15" ht="15">
      <c r="B37" s="55"/>
      <c r="C37" s="56"/>
      <c r="D37" s="56"/>
      <c r="E37" s="56"/>
      <c r="F37" s="56"/>
      <c r="G37" s="56"/>
      <c r="H37" s="56"/>
      <c r="I37" s="56"/>
      <c r="J37" s="75"/>
      <c r="K37" s="72"/>
      <c r="L37" s="72"/>
      <c r="M37" s="72"/>
      <c r="N37" s="72"/>
      <c r="O37" s="73"/>
    </row>
    <row r="38" spans="2:15" ht="15">
      <c r="B38" s="55" t="s">
        <v>28</v>
      </c>
      <c r="C38" s="56"/>
      <c r="D38" s="81">
        <f aca="true" t="shared" si="5" ref="D38:L38">SUM(D39:D40)</f>
        <v>2.45</v>
      </c>
      <c r="E38" s="81">
        <f t="shared" si="5"/>
        <v>1.99</v>
      </c>
      <c r="F38" s="82">
        <f t="shared" si="5"/>
        <v>2.5</v>
      </c>
      <c r="G38" s="81">
        <f t="shared" si="5"/>
        <v>1.66</v>
      </c>
      <c r="H38" s="81">
        <f t="shared" si="5"/>
        <v>31.93</v>
      </c>
      <c r="I38" s="81">
        <f t="shared" si="5"/>
        <v>48.59</v>
      </c>
      <c r="J38" s="81">
        <f t="shared" si="5"/>
        <v>73.04</v>
      </c>
      <c r="K38" s="83">
        <f t="shared" si="5"/>
        <v>122.72</v>
      </c>
      <c r="L38" s="83">
        <f t="shared" si="5"/>
        <v>130.19</v>
      </c>
      <c r="M38" s="83">
        <f>SUM(M39:M40)</f>
        <v>225.56</v>
      </c>
      <c r="N38" s="83">
        <f>SUM(N39:N40)</f>
        <v>263.17</v>
      </c>
      <c r="O38" s="84">
        <f>SUM(O39:O40)</f>
        <v>294.86071800000013</v>
      </c>
    </row>
    <row r="39" spans="2:15" ht="15">
      <c r="B39" s="55"/>
      <c r="C39" s="56" t="s">
        <v>9</v>
      </c>
      <c r="D39" s="71" t="s">
        <v>0</v>
      </c>
      <c r="E39" s="71" t="s">
        <v>0</v>
      </c>
      <c r="F39" s="56">
        <v>0.6</v>
      </c>
      <c r="G39" s="71" t="s">
        <v>0</v>
      </c>
      <c r="H39" s="71" t="s">
        <v>0</v>
      </c>
      <c r="I39" s="56">
        <v>48.59</v>
      </c>
      <c r="J39" s="85" t="s">
        <v>0</v>
      </c>
      <c r="K39" s="77" t="s">
        <v>0</v>
      </c>
      <c r="L39" s="77" t="s">
        <v>0</v>
      </c>
      <c r="M39" s="77" t="s">
        <v>0</v>
      </c>
      <c r="N39" s="77" t="s">
        <v>0</v>
      </c>
      <c r="O39" s="73">
        <v>0.444</v>
      </c>
    </row>
    <row r="40" spans="2:15" ht="15">
      <c r="B40" s="55"/>
      <c r="C40" s="56" t="s">
        <v>16</v>
      </c>
      <c r="D40" s="56">
        <v>2.45</v>
      </c>
      <c r="E40" s="56">
        <v>1.99</v>
      </c>
      <c r="F40" s="74">
        <v>1.9</v>
      </c>
      <c r="G40" s="56">
        <v>1.66</v>
      </c>
      <c r="H40" s="56">
        <v>31.93</v>
      </c>
      <c r="I40" s="71" t="s">
        <v>0</v>
      </c>
      <c r="J40" s="6">
        <v>73.04</v>
      </c>
      <c r="K40" s="72">
        <v>122.72</v>
      </c>
      <c r="L40" s="72">
        <v>130.19</v>
      </c>
      <c r="M40" s="72">
        <v>225.56</v>
      </c>
      <c r="N40" s="72">
        <v>263.17</v>
      </c>
      <c r="O40" s="73">
        <v>294.4167180000001</v>
      </c>
    </row>
    <row r="41" spans="2:15" ht="15">
      <c r="B41" s="55"/>
      <c r="C41" s="56"/>
      <c r="D41" s="56"/>
      <c r="E41" s="56"/>
      <c r="F41" s="56"/>
      <c r="G41" s="56"/>
      <c r="H41" s="56"/>
      <c r="I41" s="56"/>
      <c r="J41" s="75"/>
      <c r="K41" s="72"/>
      <c r="L41" s="72"/>
      <c r="M41" s="72"/>
      <c r="N41" s="72"/>
      <c r="O41" s="73"/>
    </row>
    <row r="42" spans="2:15" ht="15">
      <c r="B42" s="55" t="s">
        <v>29</v>
      </c>
      <c r="C42" s="56"/>
      <c r="D42" s="82">
        <f aca="true" t="shared" si="6" ref="D42:L42">SUM(D43:D50)</f>
        <v>0</v>
      </c>
      <c r="E42" s="82">
        <f t="shared" si="6"/>
        <v>0</v>
      </c>
      <c r="F42" s="81">
        <f t="shared" si="6"/>
        <v>18.07</v>
      </c>
      <c r="G42" s="82">
        <f t="shared" si="6"/>
        <v>0</v>
      </c>
      <c r="H42" s="81">
        <f t="shared" si="6"/>
        <v>21.39</v>
      </c>
      <c r="I42" s="81">
        <f t="shared" si="6"/>
        <v>36.34</v>
      </c>
      <c r="J42" s="81">
        <f t="shared" si="6"/>
        <v>67.02000000000001</v>
      </c>
      <c r="K42" s="83">
        <f t="shared" si="6"/>
        <v>107.96</v>
      </c>
      <c r="L42" s="83">
        <f t="shared" si="6"/>
        <v>181.42000000000002</v>
      </c>
      <c r="M42" s="83">
        <f>SUM(M43:M50)</f>
        <v>136.45</v>
      </c>
      <c r="N42" s="83">
        <f>SUM(N43:N50)</f>
        <v>277.25</v>
      </c>
      <c r="O42" s="84">
        <f>SUM(O43:O50)</f>
        <v>279.36999999999995</v>
      </c>
    </row>
    <row r="43" spans="2:15" ht="15">
      <c r="B43" s="55"/>
      <c r="C43" s="56" t="s">
        <v>10</v>
      </c>
      <c r="D43" s="71" t="s">
        <v>0</v>
      </c>
      <c r="E43" s="71" t="s">
        <v>0</v>
      </c>
      <c r="F43" s="71" t="s">
        <v>0</v>
      </c>
      <c r="G43" s="71" t="s">
        <v>0</v>
      </c>
      <c r="H43" s="71" t="s">
        <v>0</v>
      </c>
      <c r="I43" s="71" t="s">
        <v>0</v>
      </c>
      <c r="J43" s="6">
        <v>0.31</v>
      </c>
      <c r="K43" s="72">
        <v>0.22</v>
      </c>
      <c r="L43" s="72">
        <v>0.67</v>
      </c>
      <c r="M43" s="72">
        <v>0.28</v>
      </c>
      <c r="N43" s="72" t="s">
        <v>0</v>
      </c>
      <c r="O43" s="73" t="s">
        <v>0</v>
      </c>
    </row>
    <row r="44" spans="2:15" ht="15">
      <c r="B44" s="55"/>
      <c r="C44" s="56" t="s">
        <v>11</v>
      </c>
      <c r="D44" s="71" t="s">
        <v>0</v>
      </c>
      <c r="E44" s="71" t="s">
        <v>0</v>
      </c>
      <c r="F44" s="71" t="s">
        <v>0</v>
      </c>
      <c r="G44" s="71" t="s">
        <v>0</v>
      </c>
      <c r="H44" s="56">
        <v>0.03</v>
      </c>
      <c r="I44" s="56">
        <v>2.15</v>
      </c>
      <c r="J44" s="6">
        <v>0.5</v>
      </c>
      <c r="K44" s="72">
        <v>0.7</v>
      </c>
      <c r="L44" s="72">
        <v>1.21</v>
      </c>
      <c r="M44" s="72">
        <v>0.88</v>
      </c>
      <c r="N44" s="72">
        <v>1</v>
      </c>
      <c r="O44" s="73" t="s">
        <v>0</v>
      </c>
    </row>
    <row r="45" spans="2:15" ht="15">
      <c r="B45" s="55"/>
      <c r="C45" s="56" t="s">
        <v>12</v>
      </c>
      <c r="D45" s="71" t="s">
        <v>0</v>
      </c>
      <c r="E45" s="71" t="s">
        <v>0</v>
      </c>
      <c r="F45" s="71" t="s">
        <v>0</v>
      </c>
      <c r="G45" s="71" t="s">
        <v>0</v>
      </c>
      <c r="H45" s="71" t="s">
        <v>0</v>
      </c>
      <c r="I45" s="56"/>
      <c r="J45" s="6">
        <v>3.8</v>
      </c>
      <c r="K45" s="72">
        <v>0.32</v>
      </c>
      <c r="L45" s="72">
        <v>1.1</v>
      </c>
      <c r="M45" s="72">
        <v>0.4</v>
      </c>
      <c r="N45" s="72" t="s">
        <v>0</v>
      </c>
      <c r="O45" s="73">
        <v>14.5</v>
      </c>
    </row>
    <row r="46" spans="2:15" ht="15">
      <c r="B46" s="55"/>
      <c r="C46" s="56" t="s">
        <v>9</v>
      </c>
      <c r="D46" s="71" t="s">
        <v>0</v>
      </c>
      <c r="E46" s="71" t="s">
        <v>0</v>
      </c>
      <c r="F46" s="71" t="s">
        <v>0</v>
      </c>
      <c r="G46" s="71" t="s">
        <v>0</v>
      </c>
      <c r="H46" s="71" t="s">
        <v>0</v>
      </c>
      <c r="I46" s="56">
        <v>0.19</v>
      </c>
      <c r="J46" s="85" t="s">
        <v>0</v>
      </c>
      <c r="K46" s="72" t="s">
        <v>0</v>
      </c>
      <c r="L46" s="72">
        <v>1.28</v>
      </c>
      <c r="M46" s="72" t="s">
        <v>0</v>
      </c>
      <c r="N46" s="72" t="s">
        <v>0</v>
      </c>
      <c r="O46" s="73" t="s">
        <v>0</v>
      </c>
    </row>
    <row r="47" spans="2:15" ht="15">
      <c r="B47" s="55"/>
      <c r="C47" s="56" t="s">
        <v>13</v>
      </c>
      <c r="D47" s="71" t="s">
        <v>0</v>
      </c>
      <c r="E47" s="71" t="s">
        <v>0</v>
      </c>
      <c r="F47" s="71" t="s">
        <v>0</v>
      </c>
      <c r="G47" s="71" t="s">
        <v>0</v>
      </c>
      <c r="H47" s="71" t="s">
        <v>0</v>
      </c>
      <c r="I47" s="56">
        <v>3.81</v>
      </c>
      <c r="J47" s="6">
        <v>8.9</v>
      </c>
      <c r="K47" s="72">
        <v>0.49</v>
      </c>
      <c r="L47" s="72">
        <v>0</v>
      </c>
      <c r="M47" s="72">
        <v>0.6</v>
      </c>
      <c r="N47" s="72">
        <v>12.7</v>
      </c>
      <c r="O47" s="73">
        <v>10.130000000000004</v>
      </c>
    </row>
    <row r="48" spans="2:15" ht="15">
      <c r="B48" s="55"/>
      <c r="C48" s="56" t="s">
        <v>23</v>
      </c>
      <c r="D48" s="71" t="s">
        <v>0</v>
      </c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6">
        <v>1.09</v>
      </c>
      <c r="K48" s="72">
        <v>1.03</v>
      </c>
      <c r="L48" s="72">
        <v>14.14</v>
      </c>
      <c r="M48" s="72">
        <v>1.29</v>
      </c>
      <c r="N48" s="72" t="s">
        <v>0</v>
      </c>
      <c r="O48" s="73">
        <v>3</v>
      </c>
    </row>
    <row r="49" spans="2:15" ht="15">
      <c r="B49" s="55"/>
      <c r="C49" s="56" t="s">
        <v>15</v>
      </c>
      <c r="D49" s="71" t="s">
        <v>0</v>
      </c>
      <c r="E49" s="71" t="s">
        <v>0</v>
      </c>
      <c r="F49" s="71" t="s">
        <v>0</v>
      </c>
      <c r="G49" s="71" t="s">
        <v>0</v>
      </c>
      <c r="H49" s="56">
        <v>0.02</v>
      </c>
      <c r="I49" s="56">
        <v>0.02</v>
      </c>
      <c r="J49" s="6">
        <v>0.47</v>
      </c>
      <c r="K49" s="72">
        <v>0.09</v>
      </c>
      <c r="L49" s="72">
        <v>1.18</v>
      </c>
      <c r="M49" s="72">
        <v>0.12</v>
      </c>
      <c r="N49" s="72" t="s">
        <v>0</v>
      </c>
      <c r="O49" s="73" t="s">
        <v>0</v>
      </c>
    </row>
    <row r="50" spans="2:15" ht="15">
      <c r="B50" s="55"/>
      <c r="C50" s="56" t="s">
        <v>16</v>
      </c>
      <c r="D50" s="71" t="s">
        <v>0</v>
      </c>
      <c r="E50" s="71" t="s">
        <v>0</v>
      </c>
      <c r="F50" s="56">
        <v>18.07</v>
      </c>
      <c r="G50" s="71" t="s">
        <v>0</v>
      </c>
      <c r="H50" s="56">
        <v>21.34</v>
      </c>
      <c r="I50" s="56">
        <v>30.17</v>
      </c>
      <c r="J50" s="6">
        <v>51.95</v>
      </c>
      <c r="K50" s="72">
        <v>105.11</v>
      </c>
      <c r="L50" s="72">
        <v>161.84</v>
      </c>
      <c r="M50" s="72">
        <v>132.88</v>
      </c>
      <c r="N50" s="72">
        <v>263.55</v>
      </c>
      <c r="O50" s="73">
        <v>251.73999999999992</v>
      </c>
    </row>
    <row r="51" spans="2:15" ht="15">
      <c r="B51" s="55"/>
      <c r="C51" s="56"/>
      <c r="D51" s="56"/>
      <c r="E51" s="56"/>
      <c r="F51" s="56"/>
      <c r="G51" s="56"/>
      <c r="H51" s="56"/>
      <c r="I51" s="56"/>
      <c r="J51" s="75"/>
      <c r="K51" s="72"/>
      <c r="L51" s="72"/>
      <c r="M51" s="72"/>
      <c r="N51" s="72"/>
      <c r="O51" s="73"/>
    </row>
    <row r="52" spans="2:15" ht="15">
      <c r="B52" s="55" t="s">
        <v>30</v>
      </c>
      <c r="C52" s="56"/>
      <c r="D52" s="82">
        <f aca="true" t="shared" si="7" ref="D52:O52">SUM(D53)</f>
        <v>51</v>
      </c>
      <c r="E52" s="82">
        <f t="shared" si="7"/>
        <v>35</v>
      </c>
      <c r="F52" s="81">
        <f t="shared" si="7"/>
        <v>49.11</v>
      </c>
      <c r="G52" s="82">
        <f t="shared" si="7"/>
        <v>16.2</v>
      </c>
      <c r="H52" s="82">
        <f t="shared" si="7"/>
        <v>55.27</v>
      </c>
      <c r="I52" s="82">
        <f t="shared" si="7"/>
        <v>134.13</v>
      </c>
      <c r="J52" s="82">
        <f t="shared" si="7"/>
        <v>135.7</v>
      </c>
      <c r="K52" s="83">
        <f t="shared" si="7"/>
        <v>115.25</v>
      </c>
      <c r="L52" s="83">
        <f t="shared" si="7"/>
        <v>153.68</v>
      </c>
      <c r="M52" s="83">
        <f t="shared" si="7"/>
        <v>247.34</v>
      </c>
      <c r="N52" s="83">
        <f t="shared" si="7"/>
        <v>726.38</v>
      </c>
      <c r="O52" s="84">
        <f t="shared" si="7"/>
        <v>1122.2909099999997</v>
      </c>
    </row>
    <row r="53" spans="2:15" ht="15">
      <c r="B53" s="55"/>
      <c r="C53" s="56" t="s">
        <v>16</v>
      </c>
      <c r="D53" s="74">
        <v>51</v>
      </c>
      <c r="E53" s="74">
        <v>35</v>
      </c>
      <c r="F53" s="56">
        <v>49.11</v>
      </c>
      <c r="G53" s="74">
        <v>16.2</v>
      </c>
      <c r="H53" s="74">
        <v>55.27</v>
      </c>
      <c r="I53" s="74">
        <v>134.13</v>
      </c>
      <c r="J53" s="86">
        <v>135.7</v>
      </c>
      <c r="K53" s="72">
        <v>115.25</v>
      </c>
      <c r="L53" s="72">
        <v>153.68</v>
      </c>
      <c r="M53" s="72">
        <v>247.34</v>
      </c>
      <c r="N53" s="72">
        <v>726.38</v>
      </c>
      <c r="O53" s="73">
        <v>1122.2909099999997</v>
      </c>
    </row>
    <row r="54" spans="2:15" ht="15">
      <c r="B54" s="55"/>
      <c r="C54" s="56"/>
      <c r="D54" s="56"/>
      <c r="E54" s="56"/>
      <c r="F54" s="56"/>
      <c r="G54" s="56"/>
      <c r="H54" s="56"/>
      <c r="I54" s="56"/>
      <c r="J54" s="75"/>
      <c r="K54" s="72"/>
      <c r="L54" s="72"/>
      <c r="M54" s="72"/>
      <c r="N54" s="72"/>
      <c r="O54" s="73"/>
    </row>
    <row r="55" spans="2:15" ht="15">
      <c r="B55" s="55" t="s">
        <v>50</v>
      </c>
      <c r="C55" s="56"/>
      <c r="D55" s="82">
        <f aca="true" t="shared" si="8" ref="D55:L55">SUM(D56:D58)</f>
        <v>18.68</v>
      </c>
      <c r="E55" s="82">
        <f t="shared" si="8"/>
        <v>14.6</v>
      </c>
      <c r="F55" s="81">
        <f t="shared" si="8"/>
        <v>60.63</v>
      </c>
      <c r="G55" s="82">
        <f t="shared" si="8"/>
        <v>43.7</v>
      </c>
      <c r="H55" s="81">
        <f t="shared" si="8"/>
        <v>62.81</v>
      </c>
      <c r="I55" s="81">
        <f t="shared" si="8"/>
        <v>67.61</v>
      </c>
      <c r="J55" s="81">
        <f t="shared" si="8"/>
        <v>79.03999999999999</v>
      </c>
      <c r="K55" s="83">
        <f t="shared" si="8"/>
        <v>34.47</v>
      </c>
      <c r="L55" s="83">
        <f t="shared" si="8"/>
        <v>38.67</v>
      </c>
      <c r="M55" s="83">
        <f>SUM(M56:M58)</f>
        <v>47.13</v>
      </c>
      <c r="N55" s="83">
        <f>SUM(N56:N58)</f>
        <v>112.07</v>
      </c>
      <c r="O55" s="84">
        <f>SUM(O56:O58)</f>
        <v>109.55999999999997</v>
      </c>
    </row>
    <row r="56" spans="2:15" ht="15">
      <c r="B56" s="55"/>
      <c r="C56" s="56" t="s">
        <v>51</v>
      </c>
      <c r="D56" s="71" t="s">
        <v>0</v>
      </c>
      <c r="E56" s="71" t="s">
        <v>0</v>
      </c>
      <c r="F56" s="71" t="s">
        <v>0</v>
      </c>
      <c r="G56" s="86" t="s">
        <v>0</v>
      </c>
      <c r="H56" s="86" t="s">
        <v>0</v>
      </c>
      <c r="I56" s="86" t="s">
        <v>0</v>
      </c>
      <c r="J56" s="86">
        <v>0.46</v>
      </c>
      <c r="K56" s="72">
        <v>0</v>
      </c>
      <c r="L56" s="72" t="s">
        <v>0</v>
      </c>
      <c r="M56" s="72" t="s">
        <v>0</v>
      </c>
      <c r="N56" s="72" t="s">
        <v>0</v>
      </c>
      <c r="O56" s="73" t="s">
        <v>0</v>
      </c>
    </row>
    <row r="57" spans="2:15" ht="15">
      <c r="B57" s="55"/>
      <c r="C57" s="56" t="s">
        <v>9</v>
      </c>
      <c r="D57" s="71"/>
      <c r="E57" s="71"/>
      <c r="F57" s="71"/>
      <c r="G57" s="86"/>
      <c r="H57" s="86"/>
      <c r="I57" s="86"/>
      <c r="J57" s="86" t="s">
        <v>0</v>
      </c>
      <c r="K57" s="72" t="s">
        <v>0</v>
      </c>
      <c r="L57" s="72">
        <v>0.29</v>
      </c>
      <c r="M57" s="72" t="s">
        <v>0</v>
      </c>
      <c r="N57" s="72" t="s">
        <v>0</v>
      </c>
      <c r="O57" s="73" t="s">
        <v>0</v>
      </c>
    </row>
    <row r="58" spans="2:15" ht="15">
      <c r="B58" s="55"/>
      <c r="C58" s="56" t="s">
        <v>16</v>
      </c>
      <c r="D58" s="56">
        <v>18.68</v>
      </c>
      <c r="E58" s="74">
        <v>14.6</v>
      </c>
      <c r="F58" s="56">
        <v>60.63</v>
      </c>
      <c r="G58" s="74">
        <v>43.7</v>
      </c>
      <c r="H58" s="56">
        <v>62.81</v>
      </c>
      <c r="I58" s="56">
        <v>67.61</v>
      </c>
      <c r="J58" s="86">
        <v>78.58</v>
      </c>
      <c r="K58" s="72">
        <v>34.47</v>
      </c>
      <c r="L58" s="72">
        <v>38.38</v>
      </c>
      <c r="M58" s="72">
        <v>47.13</v>
      </c>
      <c r="N58" s="72">
        <v>112.07</v>
      </c>
      <c r="O58" s="73">
        <v>109.55999999999997</v>
      </c>
    </row>
    <row r="59" spans="2:15" ht="15">
      <c r="B59" s="55"/>
      <c r="C59" s="56"/>
      <c r="D59" s="56"/>
      <c r="E59" s="56"/>
      <c r="F59" s="56"/>
      <c r="G59" s="56"/>
      <c r="H59" s="56"/>
      <c r="I59" s="56"/>
      <c r="J59" s="75"/>
      <c r="K59" s="72"/>
      <c r="L59" s="72"/>
      <c r="M59" s="72"/>
      <c r="N59" s="72"/>
      <c r="O59" s="73"/>
    </row>
    <row r="60" spans="2:15" ht="15">
      <c r="B60" s="55" t="s">
        <v>31</v>
      </c>
      <c r="C60" s="56"/>
      <c r="D60" s="82">
        <f aca="true" t="shared" si="9" ref="D60:L60">SUM(D61:D64)</f>
        <v>111.48</v>
      </c>
      <c r="E60" s="82">
        <f t="shared" si="9"/>
        <v>9.700000000000001</v>
      </c>
      <c r="F60" s="82">
        <f t="shared" si="9"/>
        <v>3.89</v>
      </c>
      <c r="G60" s="82">
        <f t="shared" si="9"/>
        <v>51.33</v>
      </c>
      <c r="H60" s="82">
        <f t="shared" si="9"/>
        <v>497.03999999999996</v>
      </c>
      <c r="I60" s="82">
        <f t="shared" si="9"/>
        <v>130.06</v>
      </c>
      <c r="J60" s="82">
        <f t="shared" si="9"/>
        <v>300.66</v>
      </c>
      <c r="K60" s="83">
        <f t="shared" si="9"/>
        <v>132.85</v>
      </c>
      <c r="L60" s="83">
        <f t="shared" si="9"/>
        <v>18</v>
      </c>
      <c r="M60" s="83">
        <f>SUM(M61:M64)</f>
        <v>76.68</v>
      </c>
      <c r="N60" s="83">
        <f>SUM(N61:N62)</f>
        <v>963.8</v>
      </c>
      <c r="O60" s="84">
        <f>SUM(O61:O62)</f>
        <v>142.2491</v>
      </c>
    </row>
    <row r="61" spans="2:15" ht="15">
      <c r="B61" s="55"/>
      <c r="C61" s="56" t="s">
        <v>51</v>
      </c>
      <c r="D61" s="74">
        <v>0.3</v>
      </c>
      <c r="E61" s="74">
        <v>0.3</v>
      </c>
      <c r="F61" s="56">
        <v>0.12</v>
      </c>
      <c r="G61" s="71" t="s">
        <v>0</v>
      </c>
      <c r="H61" s="71" t="s">
        <v>0</v>
      </c>
      <c r="I61" s="71" t="s">
        <v>0</v>
      </c>
      <c r="J61" s="86" t="s">
        <v>0</v>
      </c>
      <c r="K61" s="77" t="s">
        <v>0</v>
      </c>
      <c r="L61" s="77" t="s">
        <v>0</v>
      </c>
      <c r="M61" s="77" t="s">
        <v>0</v>
      </c>
      <c r="N61" s="77" t="s">
        <v>0</v>
      </c>
      <c r="O61" s="78" t="s">
        <v>0</v>
      </c>
    </row>
    <row r="62" spans="2:15" ht="15">
      <c r="B62" s="55"/>
      <c r="C62" s="56" t="s">
        <v>2</v>
      </c>
      <c r="D62" s="74">
        <v>110.64</v>
      </c>
      <c r="E62" s="74">
        <v>9</v>
      </c>
      <c r="F62" s="74">
        <v>3</v>
      </c>
      <c r="G62" s="56">
        <v>50.87</v>
      </c>
      <c r="H62" s="56">
        <v>497.02</v>
      </c>
      <c r="I62" s="56">
        <v>130.06</v>
      </c>
      <c r="J62" s="86">
        <v>300.66</v>
      </c>
      <c r="K62" s="72">
        <v>132.85</v>
      </c>
      <c r="L62" s="72">
        <v>18</v>
      </c>
      <c r="M62" s="72">
        <v>76.68</v>
      </c>
      <c r="N62" s="72">
        <v>963.8</v>
      </c>
      <c r="O62" s="73">
        <v>142.2491</v>
      </c>
    </row>
    <row r="63" spans="2:15" ht="15">
      <c r="B63" s="55"/>
      <c r="C63" s="56" t="s">
        <v>9</v>
      </c>
      <c r="D63" s="86" t="s">
        <v>0</v>
      </c>
      <c r="E63" s="86" t="s">
        <v>0</v>
      </c>
      <c r="F63" s="74"/>
      <c r="G63" s="56"/>
      <c r="H63" s="56">
        <v>0.02</v>
      </c>
      <c r="I63" s="71" t="s">
        <v>0</v>
      </c>
      <c r="J63" s="86" t="s">
        <v>0</v>
      </c>
      <c r="K63" s="72" t="s">
        <v>0</v>
      </c>
      <c r="L63" s="72" t="s">
        <v>0</v>
      </c>
      <c r="M63" s="72" t="s">
        <v>0</v>
      </c>
      <c r="N63" s="72" t="s">
        <v>0</v>
      </c>
      <c r="O63" s="73" t="s">
        <v>0</v>
      </c>
    </row>
    <row r="64" spans="2:15" ht="15">
      <c r="B64" s="55"/>
      <c r="C64" s="56" t="s">
        <v>15</v>
      </c>
      <c r="D64" s="74">
        <v>0.54</v>
      </c>
      <c r="E64" s="74">
        <v>0.4</v>
      </c>
      <c r="F64" s="56">
        <v>0.77</v>
      </c>
      <c r="G64" s="56">
        <v>0.46</v>
      </c>
      <c r="H64" s="71" t="s">
        <v>0</v>
      </c>
      <c r="I64" s="71" t="s">
        <v>0</v>
      </c>
      <c r="J64" s="86" t="s">
        <v>0</v>
      </c>
      <c r="K64" s="72" t="s">
        <v>0</v>
      </c>
      <c r="L64" s="72" t="s">
        <v>0</v>
      </c>
      <c r="M64" s="72" t="s">
        <v>0</v>
      </c>
      <c r="N64" s="72" t="s">
        <v>0</v>
      </c>
      <c r="O64" s="73" t="s">
        <v>0</v>
      </c>
    </row>
    <row r="65" spans="2:15" ht="15">
      <c r="B65" s="55"/>
      <c r="C65" s="56"/>
      <c r="D65" s="56"/>
      <c r="E65" s="56"/>
      <c r="F65" s="56"/>
      <c r="G65" s="56"/>
      <c r="H65" s="56"/>
      <c r="I65" s="56"/>
      <c r="J65" s="75"/>
      <c r="K65" s="72"/>
      <c r="L65" s="72"/>
      <c r="M65" s="72"/>
      <c r="N65" s="72"/>
      <c r="O65" s="73"/>
    </row>
    <row r="66" spans="2:15" ht="15">
      <c r="B66" s="55" t="s">
        <v>52</v>
      </c>
      <c r="C66" s="56"/>
      <c r="D66" s="81">
        <f aca="true" t="shared" si="10" ref="D66:O66">SUM(D67)</f>
        <v>930.01</v>
      </c>
      <c r="E66" s="76">
        <f t="shared" si="10"/>
        <v>1138.87</v>
      </c>
      <c r="F66" s="76">
        <f t="shared" si="10"/>
        <v>1219.03</v>
      </c>
      <c r="G66" s="76">
        <f t="shared" si="10"/>
        <v>1337.66</v>
      </c>
      <c r="H66" s="76">
        <f t="shared" si="10"/>
        <v>1981.98</v>
      </c>
      <c r="I66" s="76">
        <f t="shared" si="10"/>
        <v>2119.49</v>
      </c>
      <c r="J66" s="76">
        <f t="shared" si="10"/>
        <v>1651.78</v>
      </c>
      <c r="K66" s="77">
        <f t="shared" si="10"/>
        <v>1758.05</v>
      </c>
      <c r="L66" s="77">
        <f t="shared" si="10"/>
        <v>2078.85</v>
      </c>
      <c r="M66" s="77">
        <f t="shared" si="10"/>
        <v>1757.93</v>
      </c>
      <c r="N66" s="77">
        <f t="shared" si="10"/>
        <v>1847.87</v>
      </c>
      <c r="O66" s="78">
        <f t="shared" si="10"/>
        <v>1967.0640091451892</v>
      </c>
    </row>
    <row r="67" spans="2:15" ht="15">
      <c r="B67" s="55"/>
      <c r="C67" s="56" t="s">
        <v>16</v>
      </c>
      <c r="D67" s="56">
        <v>930.01</v>
      </c>
      <c r="E67" s="75">
        <v>1138.87</v>
      </c>
      <c r="F67" s="75">
        <v>1219.03</v>
      </c>
      <c r="G67" s="75">
        <v>1337.66</v>
      </c>
      <c r="H67" s="75">
        <v>1981.98</v>
      </c>
      <c r="I67" s="75">
        <v>2119.49</v>
      </c>
      <c r="J67" s="75">
        <v>1651.78</v>
      </c>
      <c r="K67" s="72">
        <v>1758.05</v>
      </c>
      <c r="L67" s="72">
        <v>2078.85</v>
      </c>
      <c r="M67" s="72">
        <v>1757.93</v>
      </c>
      <c r="N67" s="72">
        <v>1847.87</v>
      </c>
      <c r="O67" s="73">
        <v>1967.0640091451892</v>
      </c>
    </row>
    <row r="68" spans="2:15" ht="15">
      <c r="B68" s="55"/>
      <c r="C68" s="56"/>
      <c r="D68" s="56"/>
      <c r="E68" s="56"/>
      <c r="F68" s="56"/>
      <c r="G68" s="56"/>
      <c r="H68" s="56"/>
      <c r="I68" s="56"/>
      <c r="J68" s="75"/>
      <c r="K68" s="72"/>
      <c r="L68" s="72"/>
      <c r="M68" s="72"/>
      <c r="N68" s="72"/>
      <c r="O68" s="73"/>
    </row>
    <row r="69" spans="2:15" ht="15">
      <c r="B69" s="55" t="s">
        <v>32</v>
      </c>
      <c r="C69" s="56"/>
      <c r="D69" s="81">
        <f aca="true" t="shared" si="11" ref="D69:J69">SUM(D70:D73)</f>
        <v>6.71</v>
      </c>
      <c r="E69" s="81">
        <f t="shared" si="11"/>
        <v>12.34</v>
      </c>
      <c r="F69" s="82">
        <f t="shared" si="11"/>
        <v>22.5</v>
      </c>
      <c r="G69" s="82">
        <f t="shared" si="11"/>
        <v>15.4</v>
      </c>
      <c r="H69" s="82">
        <f t="shared" si="11"/>
        <v>16.59</v>
      </c>
      <c r="I69" s="82">
        <f t="shared" si="11"/>
        <v>28.91</v>
      </c>
      <c r="J69" s="82">
        <f t="shared" si="11"/>
        <v>17.76</v>
      </c>
      <c r="K69" s="77">
        <v>14.73</v>
      </c>
      <c r="L69" s="82">
        <f>SUM(L70:L73)</f>
        <v>207.77</v>
      </c>
      <c r="M69" s="82">
        <f>SUM(M70:M73)</f>
        <v>73.98</v>
      </c>
      <c r="N69" s="82">
        <f>SUM(N70:N73)</f>
        <v>63.54</v>
      </c>
      <c r="O69" s="87">
        <f>SUM(O70:O73)</f>
        <v>6.894</v>
      </c>
    </row>
    <row r="70" spans="2:15" ht="15">
      <c r="B70" s="55"/>
      <c r="C70" s="56" t="s">
        <v>51</v>
      </c>
      <c r="D70" s="56">
        <v>0.65</v>
      </c>
      <c r="E70" s="71" t="s">
        <v>0</v>
      </c>
      <c r="F70" s="71" t="s">
        <v>0</v>
      </c>
      <c r="G70" s="86" t="s">
        <v>0</v>
      </c>
      <c r="H70" s="74">
        <v>0.25</v>
      </c>
      <c r="I70" s="74">
        <v>1.44</v>
      </c>
      <c r="J70" s="86">
        <v>1.39</v>
      </c>
      <c r="K70" s="72">
        <v>1.8</v>
      </c>
      <c r="L70" s="72">
        <v>0.45</v>
      </c>
      <c r="M70" s="72" t="s">
        <v>0</v>
      </c>
      <c r="N70" s="72" t="s">
        <v>0</v>
      </c>
      <c r="O70" s="73" t="s">
        <v>0</v>
      </c>
    </row>
    <row r="71" spans="2:15" ht="15">
      <c r="B71" s="55"/>
      <c r="C71" s="56" t="s">
        <v>9</v>
      </c>
      <c r="D71" s="71" t="s">
        <v>0</v>
      </c>
      <c r="E71" s="71" t="s">
        <v>0</v>
      </c>
      <c r="F71" s="71" t="s">
        <v>0</v>
      </c>
      <c r="G71" s="71" t="s">
        <v>0</v>
      </c>
      <c r="H71" s="74">
        <v>0.09</v>
      </c>
      <c r="I71" s="86" t="s">
        <v>0</v>
      </c>
      <c r="J71" s="86" t="s">
        <v>0</v>
      </c>
      <c r="K71" s="72" t="s">
        <v>0</v>
      </c>
      <c r="L71" s="79" t="s">
        <v>0</v>
      </c>
      <c r="M71" s="79" t="s">
        <v>0</v>
      </c>
      <c r="N71" s="79" t="s">
        <v>0</v>
      </c>
      <c r="O71" s="80" t="s">
        <v>0</v>
      </c>
    </row>
    <row r="72" spans="2:15" ht="15">
      <c r="B72" s="55"/>
      <c r="C72" s="56" t="s">
        <v>15</v>
      </c>
      <c r="D72" s="71" t="s">
        <v>0</v>
      </c>
      <c r="E72" s="71" t="s">
        <v>0</v>
      </c>
      <c r="F72" s="71" t="s">
        <v>0</v>
      </c>
      <c r="G72" s="86" t="s">
        <v>0</v>
      </c>
      <c r="H72" s="86" t="s">
        <v>0</v>
      </c>
      <c r="I72" s="74">
        <v>0.28</v>
      </c>
      <c r="J72" s="86" t="s">
        <v>0</v>
      </c>
      <c r="K72" s="72" t="s">
        <v>0</v>
      </c>
      <c r="L72" s="72">
        <v>1.3</v>
      </c>
      <c r="M72" s="72" t="s">
        <v>0</v>
      </c>
      <c r="N72" s="72" t="s">
        <v>0</v>
      </c>
      <c r="O72" s="73" t="s">
        <v>0</v>
      </c>
    </row>
    <row r="73" spans="2:15" ht="15">
      <c r="B73" s="55"/>
      <c r="C73" s="56" t="s">
        <v>16</v>
      </c>
      <c r="D73" s="56">
        <v>6.06</v>
      </c>
      <c r="E73" s="56">
        <v>12.34</v>
      </c>
      <c r="F73" s="74">
        <v>22.5</v>
      </c>
      <c r="G73" s="74">
        <v>15.4</v>
      </c>
      <c r="H73" s="74">
        <v>16.25</v>
      </c>
      <c r="I73" s="74">
        <v>27.19</v>
      </c>
      <c r="J73" s="86">
        <v>16.37</v>
      </c>
      <c r="K73" s="72">
        <v>11.54</v>
      </c>
      <c r="L73" s="72">
        <v>206.02</v>
      </c>
      <c r="M73" s="72">
        <v>73.98</v>
      </c>
      <c r="N73" s="72">
        <v>63.54</v>
      </c>
      <c r="O73" s="73">
        <v>6.894</v>
      </c>
    </row>
    <row r="74" spans="2:15" ht="15">
      <c r="B74" s="55"/>
      <c r="C74" s="56"/>
      <c r="D74" s="56"/>
      <c r="E74" s="56"/>
      <c r="F74" s="56"/>
      <c r="G74" s="56"/>
      <c r="H74" s="56"/>
      <c r="I74" s="56"/>
      <c r="J74" s="75"/>
      <c r="K74" s="72"/>
      <c r="L74" s="72"/>
      <c r="M74" s="72"/>
      <c r="N74" s="72"/>
      <c r="O74" s="73"/>
    </row>
    <row r="75" spans="2:15" ht="15">
      <c r="B75" s="55" t="s">
        <v>54</v>
      </c>
      <c r="C75" s="56"/>
      <c r="D75" s="82">
        <f>SUM(D76)</f>
        <v>78.2</v>
      </c>
      <c r="E75" s="82">
        <f>SUM(E76)</f>
        <v>12.28</v>
      </c>
      <c r="F75" s="82">
        <f aca="true" t="shared" si="12" ref="F75:O75">SUM(F76)</f>
        <v>0</v>
      </c>
      <c r="G75" s="82">
        <f t="shared" si="12"/>
        <v>0</v>
      </c>
      <c r="H75" s="82">
        <f t="shared" si="12"/>
        <v>0</v>
      </c>
      <c r="I75" s="82">
        <f t="shared" si="12"/>
        <v>0</v>
      </c>
      <c r="J75" s="82">
        <f t="shared" si="12"/>
        <v>0</v>
      </c>
      <c r="K75" s="83">
        <f t="shared" si="12"/>
        <v>0</v>
      </c>
      <c r="L75" s="83">
        <f t="shared" si="12"/>
        <v>0</v>
      </c>
      <c r="M75" s="83">
        <f t="shared" si="12"/>
        <v>0</v>
      </c>
      <c r="N75" s="83">
        <f t="shared" si="12"/>
        <v>0</v>
      </c>
      <c r="O75" s="84">
        <f t="shared" si="12"/>
        <v>0</v>
      </c>
    </row>
    <row r="76" spans="2:15" ht="15">
      <c r="B76" s="55"/>
      <c r="C76" s="56" t="s">
        <v>9</v>
      </c>
      <c r="D76" s="74">
        <v>78.2</v>
      </c>
      <c r="E76" s="74">
        <v>12.28</v>
      </c>
      <c r="F76" s="71" t="s">
        <v>0</v>
      </c>
      <c r="G76" s="71" t="s">
        <v>0</v>
      </c>
      <c r="H76" s="71" t="s">
        <v>0</v>
      </c>
      <c r="I76" s="71" t="s">
        <v>0</v>
      </c>
      <c r="J76" s="71" t="s">
        <v>0</v>
      </c>
      <c r="K76" s="72" t="s">
        <v>0</v>
      </c>
      <c r="L76" s="72" t="s">
        <v>0</v>
      </c>
      <c r="M76" s="72" t="s">
        <v>0</v>
      </c>
      <c r="N76" s="72" t="s">
        <v>0</v>
      </c>
      <c r="O76" s="73" t="s">
        <v>0</v>
      </c>
    </row>
    <row r="77" spans="2:15" ht="15">
      <c r="B77" s="55"/>
      <c r="C77" s="56"/>
      <c r="D77" s="56"/>
      <c r="E77" s="56"/>
      <c r="F77" s="56"/>
      <c r="G77" s="56"/>
      <c r="H77" s="56"/>
      <c r="I77" s="56"/>
      <c r="J77" s="75"/>
      <c r="K77" s="72"/>
      <c r="L77" s="72"/>
      <c r="M77" s="72"/>
      <c r="N77" s="72"/>
      <c r="O77" s="73"/>
    </row>
    <row r="78" spans="2:15" ht="15">
      <c r="B78" s="55" t="s">
        <v>33</v>
      </c>
      <c r="C78" s="56"/>
      <c r="D78" s="88">
        <f aca="true" t="shared" si="13" ref="D78:L78">SUM(D79:D82)</f>
        <v>1933.82</v>
      </c>
      <c r="E78" s="88">
        <f t="shared" si="13"/>
        <v>1421.29</v>
      </c>
      <c r="F78" s="88">
        <f t="shared" si="13"/>
        <v>1320.7199999999998</v>
      </c>
      <c r="G78" s="88">
        <f t="shared" si="13"/>
        <v>1600.56</v>
      </c>
      <c r="H78" s="88">
        <f t="shared" si="13"/>
        <v>1331.69</v>
      </c>
      <c r="I78" s="88">
        <f t="shared" si="13"/>
        <v>294.15</v>
      </c>
      <c r="J78" s="88">
        <f t="shared" si="13"/>
        <v>192.35</v>
      </c>
      <c r="K78" s="83">
        <f t="shared" si="13"/>
        <v>198.77</v>
      </c>
      <c r="L78" s="83">
        <f t="shared" si="13"/>
        <v>187.82000000000002</v>
      </c>
      <c r="M78" s="83">
        <f>SUM(M79:M82)</f>
        <v>221.87</v>
      </c>
      <c r="N78" s="83">
        <f>SUM(N79:N82)</f>
        <v>820.91</v>
      </c>
      <c r="O78" s="84">
        <f>SUM(O79:O82)</f>
        <v>142.158356</v>
      </c>
    </row>
    <row r="79" spans="2:15" ht="15">
      <c r="B79" s="55"/>
      <c r="C79" s="56" t="s">
        <v>2</v>
      </c>
      <c r="D79" s="75">
        <v>1933.82</v>
      </c>
      <c r="E79" s="75">
        <v>1421.29</v>
      </c>
      <c r="F79" s="75">
        <v>1260.76</v>
      </c>
      <c r="G79" s="75">
        <v>1520.57</v>
      </c>
      <c r="H79" s="75">
        <v>1174.91</v>
      </c>
      <c r="I79" s="71" t="s">
        <v>0</v>
      </c>
      <c r="J79" s="86" t="s">
        <v>0</v>
      </c>
      <c r="K79" s="77" t="s">
        <v>0</v>
      </c>
      <c r="L79" s="77" t="s">
        <v>0</v>
      </c>
      <c r="M79" s="77" t="s">
        <v>0</v>
      </c>
      <c r="N79" s="77" t="s">
        <v>0</v>
      </c>
      <c r="O79" s="78" t="s">
        <v>0</v>
      </c>
    </row>
    <row r="80" spans="2:15" ht="15">
      <c r="B80" s="55"/>
      <c r="C80" s="56" t="s">
        <v>9</v>
      </c>
      <c r="D80" s="71" t="s">
        <v>0</v>
      </c>
      <c r="E80" s="71" t="s">
        <v>0</v>
      </c>
      <c r="F80" s="56">
        <v>3.11</v>
      </c>
      <c r="G80" s="71" t="s">
        <v>0</v>
      </c>
      <c r="H80" s="71" t="s">
        <v>0</v>
      </c>
      <c r="I80" s="71" t="s">
        <v>0</v>
      </c>
      <c r="J80" s="86" t="s">
        <v>0</v>
      </c>
      <c r="K80" s="72" t="s">
        <v>0</v>
      </c>
      <c r="L80" s="72" t="s">
        <v>0</v>
      </c>
      <c r="M80" s="72" t="s">
        <v>0</v>
      </c>
      <c r="N80" s="72" t="s">
        <v>0</v>
      </c>
      <c r="O80" s="73" t="s">
        <v>0</v>
      </c>
    </row>
    <row r="81" spans="2:15" ht="15">
      <c r="B81" s="55"/>
      <c r="C81" s="56" t="s">
        <v>15</v>
      </c>
      <c r="D81" s="71" t="s">
        <v>0</v>
      </c>
      <c r="E81" s="71" t="s">
        <v>0</v>
      </c>
      <c r="F81" s="71" t="s">
        <v>0</v>
      </c>
      <c r="G81" s="75">
        <v>1.15</v>
      </c>
      <c r="H81" s="75">
        <v>2.83</v>
      </c>
      <c r="I81" s="75">
        <v>3.12</v>
      </c>
      <c r="J81" s="86">
        <v>21.2</v>
      </c>
      <c r="K81" s="72">
        <v>8.16</v>
      </c>
      <c r="L81" s="72">
        <v>15.3</v>
      </c>
      <c r="M81" s="72">
        <v>40.72</v>
      </c>
      <c r="N81" s="72">
        <v>26.54</v>
      </c>
      <c r="O81" s="73">
        <v>58.764486</v>
      </c>
    </row>
    <row r="82" spans="2:15" ht="15">
      <c r="B82" s="55"/>
      <c r="C82" s="56" t="s">
        <v>16</v>
      </c>
      <c r="D82" s="71" t="s">
        <v>0</v>
      </c>
      <c r="E82" s="71" t="s">
        <v>0</v>
      </c>
      <c r="F82" s="56">
        <v>56.85</v>
      </c>
      <c r="G82" s="75">
        <v>78.84</v>
      </c>
      <c r="H82" s="75">
        <v>153.95</v>
      </c>
      <c r="I82" s="75">
        <v>291.03</v>
      </c>
      <c r="J82" s="86">
        <v>171.15</v>
      </c>
      <c r="K82" s="72">
        <v>190.61</v>
      </c>
      <c r="L82" s="72">
        <v>172.52</v>
      </c>
      <c r="M82" s="72">
        <v>181.15</v>
      </c>
      <c r="N82" s="72">
        <v>794.37</v>
      </c>
      <c r="O82" s="73">
        <v>83.39386999999999</v>
      </c>
    </row>
    <row r="83" spans="2:15" ht="15">
      <c r="B83" s="55"/>
      <c r="C83" s="56"/>
      <c r="D83" s="56"/>
      <c r="E83" s="56"/>
      <c r="F83" s="56"/>
      <c r="G83" s="56"/>
      <c r="H83" s="56"/>
      <c r="I83" s="56"/>
      <c r="J83" s="75"/>
      <c r="K83" s="72"/>
      <c r="L83" s="72"/>
      <c r="M83" s="72"/>
      <c r="N83" s="72"/>
      <c r="O83" s="73"/>
    </row>
    <row r="84" spans="2:15" ht="15">
      <c r="B84" s="55" t="s">
        <v>34</v>
      </c>
      <c r="C84" s="56"/>
      <c r="D84" s="82">
        <f aca="true" t="shared" si="14" ref="D84:L84">SUM(D85:D92)</f>
        <v>0</v>
      </c>
      <c r="E84" s="82">
        <f t="shared" si="14"/>
        <v>0</v>
      </c>
      <c r="F84" s="81">
        <f t="shared" si="14"/>
        <v>15.62</v>
      </c>
      <c r="G84" s="81">
        <f t="shared" si="14"/>
        <v>284.96999999999997</v>
      </c>
      <c r="H84" s="81">
        <f t="shared" si="14"/>
        <v>443.99000000000007</v>
      </c>
      <c r="I84" s="81">
        <f t="shared" si="14"/>
        <v>376.04999999999995</v>
      </c>
      <c r="J84" s="81">
        <f t="shared" si="14"/>
        <v>356.54</v>
      </c>
      <c r="K84" s="83">
        <f t="shared" si="14"/>
        <v>478.04999999999995</v>
      </c>
      <c r="L84" s="83">
        <f t="shared" si="14"/>
        <v>480.42</v>
      </c>
      <c r="M84" s="83">
        <f>SUM(M85:M92)</f>
        <v>476.44999999999993</v>
      </c>
      <c r="N84" s="83">
        <f>SUM(N85:N92)</f>
        <v>642.12</v>
      </c>
      <c r="O84" s="84">
        <f>SUM(O85:O92)</f>
        <v>745.2757000000001</v>
      </c>
    </row>
    <row r="85" spans="2:15" ht="15">
      <c r="B85" s="55"/>
      <c r="C85" s="56" t="s">
        <v>10</v>
      </c>
      <c r="D85" s="71" t="s">
        <v>0</v>
      </c>
      <c r="E85" s="71" t="s">
        <v>0</v>
      </c>
      <c r="F85" s="56">
        <v>0.02</v>
      </c>
      <c r="G85" s="56">
        <v>58.3</v>
      </c>
      <c r="H85" s="56">
        <v>61.03</v>
      </c>
      <c r="I85" s="56">
        <v>55.79</v>
      </c>
      <c r="J85" s="86">
        <v>7.35</v>
      </c>
      <c r="K85" s="72">
        <v>12.83</v>
      </c>
      <c r="L85" s="72">
        <v>20.14</v>
      </c>
      <c r="M85" s="72">
        <v>13.94</v>
      </c>
      <c r="N85" s="72">
        <v>17.47</v>
      </c>
      <c r="O85" s="73">
        <v>6.21</v>
      </c>
    </row>
    <row r="86" spans="2:15" ht="15">
      <c r="B86" s="55"/>
      <c r="C86" s="56" t="s">
        <v>12</v>
      </c>
      <c r="D86" s="71" t="s">
        <v>0</v>
      </c>
      <c r="E86" s="71" t="s">
        <v>0</v>
      </c>
      <c r="F86" s="56">
        <v>5.94</v>
      </c>
      <c r="G86" s="56">
        <v>176.95</v>
      </c>
      <c r="H86" s="56">
        <v>200.99</v>
      </c>
      <c r="I86" s="56">
        <v>182.44</v>
      </c>
      <c r="J86" s="86">
        <v>261.65</v>
      </c>
      <c r="K86" s="72">
        <v>329.71</v>
      </c>
      <c r="L86" s="72">
        <v>356.74</v>
      </c>
      <c r="M86" s="72">
        <v>405.32</v>
      </c>
      <c r="N86" s="72">
        <v>454.1</v>
      </c>
      <c r="O86" s="73">
        <v>221.76999999999998</v>
      </c>
    </row>
    <row r="87" spans="2:15" ht="15">
      <c r="B87" s="55"/>
      <c r="C87" s="56" t="s">
        <v>9</v>
      </c>
      <c r="D87" s="71" t="s">
        <v>0</v>
      </c>
      <c r="E87" s="71" t="s">
        <v>0</v>
      </c>
      <c r="F87" s="56">
        <v>0.14</v>
      </c>
      <c r="G87" s="56">
        <f>3+0.22+0.6</f>
        <v>3.8200000000000003</v>
      </c>
      <c r="H87" s="71" t="s">
        <v>0</v>
      </c>
      <c r="I87" s="56">
        <f>14.26-13.56</f>
        <v>0.6999999999999993</v>
      </c>
      <c r="J87" s="86">
        <v>0.37</v>
      </c>
      <c r="K87" s="72" t="s">
        <v>0</v>
      </c>
      <c r="L87" s="72">
        <v>0.13</v>
      </c>
      <c r="M87" s="72">
        <v>0.51</v>
      </c>
      <c r="N87" s="72" t="s">
        <v>0</v>
      </c>
      <c r="O87" s="73" t="s">
        <v>0</v>
      </c>
    </row>
    <row r="88" spans="2:15" ht="15">
      <c r="B88" s="55"/>
      <c r="C88" s="56" t="s">
        <v>13</v>
      </c>
      <c r="D88" s="71" t="s">
        <v>0</v>
      </c>
      <c r="E88" s="71" t="s">
        <v>0</v>
      </c>
      <c r="F88" s="71" t="s">
        <v>0</v>
      </c>
      <c r="G88" s="56">
        <v>1.11</v>
      </c>
      <c r="H88" s="56">
        <v>1.74</v>
      </c>
      <c r="I88" s="56">
        <v>23.79</v>
      </c>
      <c r="J88" s="86">
        <v>6.8</v>
      </c>
      <c r="K88" s="72">
        <v>10.37</v>
      </c>
      <c r="L88" s="72">
        <v>15.24</v>
      </c>
      <c r="M88" s="72">
        <v>2.88</v>
      </c>
      <c r="N88" s="72">
        <v>9.1</v>
      </c>
      <c r="O88" s="73">
        <v>0.7999999999999999</v>
      </c>
    </row>
    <row r="89" spans="2:15" ht="15">
      <c r="B89" s="55"/>
      <c r="C89" s="56" t="s">
        <v>14</v>
      </c>
      <c r="D89" s="71" t="s">
        <v>0</v>
      </c>
      <c r="E89" s="71" t="s">
        <v>0</v>
      </c>
      <c r="F89" s="71" t="s">
        <v>0</v>
      </c>
      <c r="G89" s="71" t="s">
        <v>0</v>
      </c>
      <c r="H89" s="56">
        <v>0.07</v>
      </c>
      <c r="I89" s="74">
        <v>14.2</v>
      </c>
      <c r="J89" s="86" t="s">
        <v>0</v>
      </c>
      <c r="K89" s="72">
        <v>81.46</v>
      </c>
      <c r="L89" s="72">
        <v>35.43</v>
      </c>
      <c r="M89" s="72">
        <v>4.58</v>
      </c>
      <c r="N89" s="72" t="s">
        <v>0</v>
      </c>
      <c r="O89" s="73">
        <v>0.2</v>
      </c>
    </row>
    <row r="90" spans="2:15" ht="15">
      <c r="B90" s="55"/>
      <c r="C90" s="56" t="s">
        <v>60</v>
      </c>
      <c r="D90" s="71" t="s">
        <v>0</v>
      </c>
      <c r="E90" s="71" t="s">
        <v>0</v>
      </c>
      <c r="F90" s="71" t="s">
        <v>0</v>
      </c>
      <c r="G90" s="71" t="s">
        <v>0</v>
      </c>
      <c r="H90" s="56">
        <v>1.6</v>
      </c>
      <c r="I90" s="74">
        <v>13.56</v>
      </c>
      <c r="J90" s="86">
        <v>2</v>
      </c>
      <c r="K90" s="72" t="s">
        <v>0</v>
      </c>
      <c r="L90" s="72">
        <v>1</v>
      </c>
      <c r="M90" s="72" t="s">
        <v>0</v>
      </c>
      <c r="N90" s="72">
        <v>47.67</v>
      </c>
      <c r="O90" s="73">
        <v>421.2337000000001</v>
      </c>
    </row>
    <row r="91" spans="2:15" ht="15">
      <c r="B91" s="55"/>
      <c r="C91" s="56" t="s">
        <v>35</v>
      </c>
      <c r="D91" s="71" t="s">
        <v>0</v>
      </c>
      <c r="E91" s="71" t="s">
        <v>0</v>
      </c>
      <c r="F91" s="71">
        <v>9.52</v>
      </c>
      <c r="G91" s="56">
        <v>44.59</v>
      </c>
      <c r="H91" s="56">
        <v>177.27</v>
      </c>
      <c r="I91" s="56">
        <v>84.93</v>
      </c>
      <c r="J91" s="86">
        <v>78.37</v>
      </c>
      <c r="K91" s="72">
        <v>41.11</v>
      </c>
      <c r="L91" s="72">
        <v>51.74</v>
      </c>
      <c r="M91" s="72">
        <v>49.22</v>
      </c>
      <c r="N91" s="72">
        <v>113.78</v>
      </c>
      <c r="O91" s="73">
        <v>95.062</v>
      </c>
    </row>
    <row r="92" spans="2:15" ht="15">
      <c r="B92" s="55"/>
      <c r="C92" s="56" t="s">
        <v>36</v>
      </c>
      <c r="D92" s="71" t="s">
        <v>0</v>
      </c>
      <c r="E92" s="71" t="s">
        <v>0</v>
      </c>
      <c r="F92" s="71" t="s">
        <v>0</v>
      </c>
      <c r="G92" s="56">
        <v>0.2</v>
      </c>
      <c r="H92" s="56">
        <v>1.29</v>
      </c>
      <c r="I92" s="56">
        <v>0.64</v>
      </c>
      <c r="J92" s="86" t="s">
        <v>0</v>
      </c>
      <c r="K92" s="72">
        <v>2.57</v>
      </c>
      <c r="L92" s="72" t="s">
        <v>0</v>
      </c>
      <c r="M92" s="72" t="s">
        <v>0</v>
      </c>
      <c r="N92" s="72" t="s">
        <v>0</v>
      </c>
      <c r="O92" s="73" t="s">
        <v>0</v>
      </c>
    </row>
    <row r="93" spans="2:15" ht="15">
      <c r="B93" s="55"/>
      <c r="C93" s="56"/>
      <c r="D93" s="56"/>
      <c r="E93" s="56"/>
      <c r="F93" s="56"/>
      <c r="G93" s="56"/>
      <c r="H93" s="56"/>
      <c r="I93" s="56"/>
      <c r="J93" s="75"/>
      <c r="K93" s="72"/>
      <c r="L93" s="72"/>
      <c r="M93" s="72"/>
      <c r="N93" s="72"/>
      <c r="O93" s="73"/>
    </row>
    <row r="94" spans="2:15" ht="15">
      <c r="B94" s="55" t="s">
        <v>37</v>
      </c>
      <c r="C94" s="56"/>
      <c r="D94" s="82">
        <f aca="true" t="shared" si="15" ref="D94:L94">SUM(D95:D102)</f>
        <v>0</v>
      </c>
      <c r="E94" s="82">
        <f t="shared" si="15"/>
        <v>0</v>
      </c>
      <c r="F94" s="81">
        <f t="shared" si="15"/>
        <v>8.969999999999999</v>
      </c>
      <c r="G94" s="81">
        <f t="shared" si="15"/>
        <v>5.17</v>
      </c>
      <c r="H94" s="81">
        <f t="shared" si="15"/>
        <v>19.740000000000002</v>
      </c>
      <c r="I94" s="82">
        <f t="shared" si="15"/>
        <v>29.9</v>
      </c>
      <c r="J94" s="82">
        <f t="shared" si="15"/>
        <v>36.11</v>
      </c>
      <c r="K94" s="83">
        <f t="shared" si="15"/>
        <v>32.64</v>
      </c>
      <c r="L94" s="83">
        <f t="shared" si="15"/>
        <v>48.239999999999995</v>
      </c>
      <c r="M94" s="83">
        <f>SUM(M95:M102)</f>
        <v>65.73</v>
      </c>
      <c r="N94" s="83">
        <f>SUM(N95:N102)</f>
        <v>102.73</v>
      </c>
      <c r="O94" s="84">
        <f>SUM(O95:O102)</f>
        <v>158.083</v>
      </c>
    </row>
    <row r="95" spans="2:15" ht="15">
      <c r="B95" s="55"/>
      <c r="C95" s="56" t="s">
        <v>10</v>
      </c>
      <c r="D95" s="71" t="s">
        <v>0</v>
      </c>
      <c r="E95" s="71" t="s">
        <v>0</v>
      </c>
      <c r="F95" s="56">
        <v>1.06</v>
      </c>
      <c r="G95" s="56">
        <v>0.62</v>
      </c>
      <c r="H95" s="56">
        <v>1.74</v>
      </c>
      <c r="I95" s="56">
        <v>0.42</v>
      </c>
      <c r="J95" s="74">
        <v>0.6</v>
      </c>
      <c r="K95" s="72">
        <v>1.36</v>
      </c>
      <c r="L95" s="72">
        <v>2.7</v>
      </c>
      <c r="M95" s="72">
        <v>4.85</v>
      </c>
      <c r="N95" s="72">
        <v>5.64</v>
      </c>
      <c r="O95" s="73">
        <v>2.8</v>
      </c>
    </row>
    <row r="96" spans="2:15" ht="15">
      <c r="B96" s="55"/>
      <c r="C96" s="56" t="s">
        <v>38</v>
      </c>
      <c r="D96" s="71" t="s">
        <v>0</v>
      </c>
      <c r="E96" s="71" t="s">
        <v>0</v>
      </c>
      <c r="F96" s="56">
        <v>0.18</v>
      </c>
      <c r="G96" s="56">
        <v>0.06</v>
      </c>
      <c r="H96" s="56">
        <v>0.32</v>
      </c>
      <c r="I96" s="56">
        <v>0.04</v>
      </c>
      <c r="J96" s="74">
        <v>0.01</v>
      </c>
      <c r="K96" s="72">
        <v>0.03</v>
      </c>
      <c r="L96" s="72">
        <v>0</v>
      </c>
      <c r="M96" s="72" t="s">
        <v>0</v>
      </c>
      <c r="N96" s="72">
        <v>0.04</v>
      </c>
      <c r="O96" s="73">
        <v>0.506</v>
      </c>
    </row>
    <row r="97" spans="2:15" ht="15">
      <c r="B97" s="55"/>
      <c r="C97" s="56" t="s">
        <v>11</v>
      </c>
      <c r="D97" s="71" t="s">
        <v>0</v>
      </c>
      <c r="E97" s="71" t="s">
        <v>0</v>
      </c>
      <c r="F97" s="56">
        <v>1.45</v>
      </c>
      <c r="G97" s="56">
        <v>0.17</v>
      </c>
      <c r="H97" s="56">
        <v>0.37</v>
      </c>
      <c r="I97" s="56">
        <v>0.06</v>
      </c>
      <c r="J97" s="74">
        <v>0.06</v>
      </c>
      <c r="K97" s="72">
        <v>0.3</v>
      </c>
      <c r="L97" s="72">
        <v>0.03</v>
      </c>
      <c r="M97" s="72">
        <v>3.64</v>
      </c>
      <c r="N97" s="72" t="s">
        <v>0</v>
      </c>
      <c r="O97" s="73">
        <v>0.065</v>
      </c>
    </row>
    <row r="98" spans="2:15" ht="15">
      <c r="B98" s="55"/>
      <c r="C98" s="56" t="s">
        <v>12</v>
      </c>
      <c r="D98" s="71" t="s">
        <v>0</v>
      </c>
      <c r="E98" s="71" t="s">
        <v>0</v>
      </c>
      <c r="F98" s="56">
        <v>5.1</v>
      </c>
      <c r="G98" s="56">
        <v>3.99</v>
      </c>
      <c r="H98" s="56">
        <v>12.43</v>
      </c>
      <c r="I98" s="71">
        <v>12.42</v>
      </c>
      <c r="J98" s="74">
        <v>18.05</v>
      </c>
      <c r="K98" s="72">
        <v>16.84</v>
      </c>
      <c r="L98" s="72">
        <v>16.57</v>
      </c>
      <c r="M98" s="72">
        <v>23.8</v>
      </c>
      <c r="N98" s="72">
        <v>40.08</v>
      </c>
      <c r="O98" s="73">
        <v>66.086</v>
      </c>
    </row>
    <row r="99" spans="2:15" ht="15">
      <c r="B99" s="55"/>
      <c r="C99" s="56" t="s">
        <v>9</v>
      </c>
      <c r="D99" s="71" t="s">
        <v>0</v>
      </c>
      <c r="E99" s="71" t="s">
        <v>0</v>
      </c>
      <c r="F99" s="56">
        <v>1.16</v>
      </c>
      <c r="G99" s="56">
        <v>0.19</v>
      </c>
      <c r="H99" s="56">
        <f>0.1+0.11</f>
        <v>0.21000000000000002</v>
      </c>
      <c r="I99" s="74">
        <v>0.2</v>
      </c>
      <c r="J99" s="74">
        <v>0.15</v>
      </c>
      <c r="K99" s="72">
        <v>0.05</v>
      </c>
      <c r="L99" s="72">
        <v>1.82</v>
      </c>
      <c r="M99" s="72">
        <v>0.58</v>
      </c>
      <c r="N99" s="72">
        <v>0.6</v>
      </c>
      <c r="O99" s="73">
        <v>1.061</v>
      </c>
    </row>
    <row r="100" spans="2:15" ht="15">
      <c r="B100" s="55"/>
      <c r="C100" s="56" t="s">
        <v>13</v>
      </c>
      <c r="D100" s="71" t="s">
        <v>0</v>
      </c>
      <c r="E100" s="71" t="s">
        <v>0</v>
      </c>
      <c r="F100" s="56">
        <v>0.02</v>
      </c>
      <c r="G100" s="71" t="s">
        <v>0</v>
      </c>
      <c r="H100" s="56">
        <v>1.94</v>
      </c>
      <c r="I100" s="56">
        <v>15.01</v>
      </c>
      <c r="J100" s="74">
        <v>16.68</v>
      </c>
      <c r="K100" s="72">
        <v>13.51</v>
      </c>
      <c r="L100" s="72">
        <v>25.65</v>
      </c>
      <c r="M100" s="72">
        <v>25.02</v>
      </c>
      <c r="N100" s="72">
        <v>53.22</v>
      </c>
      <c r="O100" s="73">
        <v>78.21</v>
      </c>
    </row>
    <row r="101" spans="2:15" ht="15">
      <c r="B101" s="55"/>
      <c r="C101" s="56" t="s">
        <v>14</v>
      </c>
      <c r="D101" s="71" t="s">
        <v>0</v>
      </c>
      <c r="E101" s="71" t="s">
        <v>0</v>
      </c>
      <c r="F101" s="71" t="s">
        <v>0</v>
      </c>
      <c r="G101" s="71" t="s">
        <v>0</v>
      </c>
      <c r="H101" s="56">
        <v>1.45</v>
      </c>
      <c r="I101" s="74">
        <v>1.6</v>
      </c>
      <c r="J101" s="74">
        <v>0.52</v>
      </c>
      <c r="K101" s="72">
        <v>0.4</v>
      </c>
      <c r="L101" s="72">
        <v>0.75</v>
      </c>
      <c r="M101" s="72">
        <v>5.65</v>
      </c>
      <c r="N101" s="72">
        <v>3.15</v>
      </c>
      <c r="O101" s="73">
        <v>9.255</v>
      </c>
    </row>
    <row r="102" spans="2:15" ht="15">
      <c r="B102" s="55"/>
      <c r="C102" s="56" t="s">
        <v>15</v>
      </c>
      <c r="D102" s="71" t="s">
        <v>0</v>
      </c>
      <c r="E102" s="71" t="s">
        <v>0</v>
      </c>
      <c r="F102" s="71" t="s">
        <v>0</v>
      </c>
      <c r="G102" s="56">
        <v>0.14</v>
      </c>
      <c r="H102" s="56">
        <v>1.28</v>
      </c>
      <c r="I102" s="56">
        <v>0.15</v>
      </c>
      <c r="J102" s="74">
        <v>0.04</v>
      </c>
      <c r="K102" s="72">
        <v>0.15</v>
      </c>
      <c r="L102" s="72">
        <v>0.72</v>
      </c>
      <c r="M102" s="72">
        <v>2.19</v>
      </c>
      <c r="N102" s="72" t="s">
        <v>0</v>
      </c>
      <c r="O102" s="73">
        <v>0.1</v>
      </c>
    </row>
    <row r="103" spans="2:15" ht="15">
      <c r="B103" s="57"/>
      <c r="C103" s="58"/>
      <c r="D103" s="58"/>
      <c r="E103" s="58"/>
      <c r="F103" s="58"/>
      <c r="G103" s="58"/>
      <c r="H103" s="58"/>
      <c r="I103" s="58"/>
      <c r="J103" s="89"/>
      <c r="K103" s="90"/>
      <c r="L103" s="90"/>
      <c r="M103" s="90"/>
      <c r="N103" s="90"/>
      <c r="O103" s="91"/>
    </row>
    <row r="104" spans="2:15" ht="15">
      <c r="B104" s="55" t="s">
        <v>39</v>
      </c>
      <c r="C104" s="56"/>
      <c r="D104" s="81">
        <f aca="true" t="shared" si="16" ref="D104:L104">SUM(D105:D106)</f>
        <v>5.65</v>
      </c>
      <c r="E104" s="81">
        <f t="shared" si="16"/>
        <v>3.83</v>
      </c>
      <c r="F104" s="81">
        <f t="shared" si="16"/>
        <v>0.86</v>
      </c>
      <c r="G104" s="81">
        <f t="shared" si="16"/>
        <v>3.75</v>
      </c>
      <c r="H104" s="81">
        <f t="shared" si="16"/>
        <v>0.32</v>
      </c>
      <c r="I104" s="82">
        <f t="shared" si="16"/>
        <v>0.2</v>
      </c>
      <c r="J104" s="82">
        <f t="shared" si="16"/>
        <v>90.74</v>
      </c>
      <c r="K104" s="83">
        <f t="shared" si="16"/>
        <v>64.02</v>
      </c>
      <c r="L104" s="83">
        <f t="shared" si="16"/>
        <v>5.72</v>
      </c>
      <c r="M104" s="83">
        <f>SUM(M105:M106)</f>
        <v>24.58</v>
      </c>
      <c r="N104" s="83">
        <f>SUM(N105:N106)</f>
        <v>4.66</v>
      </c>
      <c r="O104" s="84">
        <f>SUM(O105:O106)</f>
        <v>1.105</v>
      </c>
    </row>
    <row r="105" spans="2:15" ht="15">
      <c r="B105" s="55"/>
      <c r="C105" s="56" t="s">
        <v>25</v>
      </c>
      <c r="D105" s="71" t="s">
        <v>0</v>
      </c>
      <c r="E105" s="56">
        <v>1.22</v>
      </c>
      <c r="F105" s="56">
        <v>0.86</v>
      </c>
      <c r="G105" s="56">
        <v>3.32</v>
      </c>
      <c r="H105" s="56">
        <v>0.32</v>
      </c>
      <c r="I105" s="74">
        <v>0.2</v>
      </c>
      <c r="J105" s="86" t="s">
        <v>0</v>
      </c>
      <c r="K105" s="72" t="s">
        <v>0</v>
      </c>
      <c r="L105" s="72" t="s">
        <v>0</v>
      </c>
      <c r="M105" s="72" t="s">
        <v>0</v>
      </c>
      <c r="N105" s="72" t="s">
        <v>0</v>
      </c>
      <c r="O105" s="73" t="s">
        <v>0</v>
      </c>
    </row>
    <row r="106" spans="2:15" ht="15">
      <c r="B106" s="55"/>
      <c r="C106" s="56" t="s">
        <v>16</v>
      </c>
      <c r="D106" s="56">
        <v>5.65</v>
      </c>
      <c r="E106" s="56">
        <v>2.61</v>
      </c>
      <c r="F106" s="71" t="s">
        <v>0</v>
      </c>
      <c r="G106" s="56">
        <v>0.43</v>
      </c>
      <c r="H106" s="71" t="s">
        <v>0</v>
      </c>
      <c r="I106" s="71" t="s">
        <v>0</v>
      </c>
      <c r="J106" s="86">
        <v>90.74</v>
      </c>
      <c r="K106" s="72">
        <v>64.02</v>
      </c>
      <c r="L106" s="72">
        <v>5.72</v>
      </c>
      <c r="M106" s="72">
        <v>24.58</v>
      </c>
      <c r="N106" s="72">
        <v>4.66</v>
      </c>
      <c r="O106" s="73">
        <v>1.105</v>
      </c>
    </row>
    <row r="107" spans="2:15" ht="15">
      <c r="B107" s="55"/>
      <c r="C107" s="56"/>
      <c r="D107" s="56"/>
      <c r="E107" s="56"/>
      <c r="F107" s="56"/>
      <c r="G107" s="56"/>
      <c r="H107" s="56"/>
      <c r="I107" s="56"/>
      <c r="J107" s="75"/>
      <c r="K107" s="72"/>
      <c r="L107" s="72"/>
      <c r="M107" s="72"/>
      <c r="N107" s="72"/>
      <c r="O107" s="73"/>
    </row>
    <row r="108" spans="2:15" ht="15">
      <c r="B108" s="55" t="s">
        <v>40</v>
      </c>
      <c r="C108" s="56"/>
      <c r="D108" s="81">
        <f aca="true" t="shared" si="17" ref="D108:O108">SUM(D109)</f>
        <v>31.97</v>
      </c>
      <c r="E108" s="81">
        <f t="shared" si="17"/>
        <v>70.29</v>
      </c>
      <c r="F108" s="81">
        <f t="shared" si="17"/>
        <v>82.46</v>
      </c>
      <c r="G108" s="81">
        <f t="shared" si="17"/>
        <v>94.22</v>
      </c>
      <c r="H108" s="81">
        <f t="shared" si="17"/>
        <v>176.58</v>
      </c>
      <c r="I108" s="81">
        <f t="shared" si="17"/>
        <v>253.51</v>
      </c>
      <c r="J108" s="81">
        <f t="shared" si="17"/>
        <v>255.85</v>
      </c>
      <c r="K108" s="83">
        <f t="shared" si="17"/>
        <v>263.74</v>
      </c>
      <c r="L108" s="83">
        <f t="shared" si="17"/>
        <v>310.83</v>
      </c>
      <c r="M108" s="83">
        <f t="shared" si="17"/>
        <v>243.51</v>
      </c>
      <c r="N108" s="83">
        <f t="shared" si="17"/>
        <v>171.06</v>
      </c>
      <c r="O108" s="84">
        <f t="shared" si="17"/>
        <v>121.72699999999999</v>
      </c>
    </row>
    <row r="109" spans="2:15" ht="15">
      <c r="B109" s="55"/>
      <c r="C109" s="56" t="s">
        <v>16</v>
      </c>
      <c r="D109" s="56">
        <v>31.97</v>
      </c>
      <c r="E109" s="56">
        <v>70.29</v>
      </c>
      <c r="F109" s="56">
        <v>82.46</v>
      </c>
      <c r="G109" s="56">
        <v>94.22</v>
      </c>
      <c r="H109" s="56">
        <v>176.58</v>
      </c>
      <c r="I109" s="56">
        <v>253.51</v>
      </c>
      <c r="J109" s="86">
        <v>255.85</v>
      </c>
      <c r="K109" s="72">
        <v>263.74</v>
      </c>
      <c r="L109" s="72">
        <v>310.83</v>
      </c>
      <c r="M109" s="72">
        <v>243.51</v>
      </c>
      <c r="N109" s="72">
        <v>171.06</v>
      </c>
      <c r="O109" s="73">
        <v>121.72699999999999</v>
      </c>
    </row>
    <row r="110" spans="2:15" ht="15">
      <c r="B110" s="55"/>
      <c r="C110" s="56"/>
      <c r="D110" s="56"/>
      <c r="E110" s="56"/>
      <c r="F110" s="56"/>
      <c r="G110" s="56"/>
      <c r="H110" s="56"/>
      <c r="I110" s="56"/>
      <c r="J110" s="75"/>
      <c r="K110" s="72"/>
      <c r="L110" s="72"/>
      <c r="M110" s="72"/>
      <c r="N110" s="72"/>
      <c r="O110" s="73"/>
    </row>
    <row r="111" spans="2:15" ht="15">
      <c r="B111" s="55" t="s">
        <v>41</v>
      </c>
      <c r="C111" s="56"/>
      <c r="D111" s="82">
        <f>SUM(D112:D115)</f>
        <v>0.96</v>
      </c>
      <c r="E111" s="82">
        <f>SUM(E112:E115)</f>
        <v>0</v>
      </c>
      <c r="F111" s="76">
        <f>SUM(F112:F115)</f>
        <v>71.63</v>
      </c>
      <c r="G111" s="76">
        <f aca="true" t="shared" si="18" ref="G111:L111">SUM(G112:G114)</f>
        <v>363.78000000000003</v>
      </c>
      <c r="H111" s="76">
        <f t="shared" si="18"/>
        <v>1625.43</v>
      </c>
      <c r="I111" s="76">
        <f t="shared" si="18"/>
        <v>2889.09</v>
      </c>
      <c r="J111" s="76">
        <f t="shared" si="18"/>
        <v>2735.26</v>
      </c>
      <c r="K111" s="77">
        <f t="shared" si="18"/>
        <v>4062.6099999999997</v>
      </c>
      <c r="L111" s="77">
        <f t="shared" si="18"/>
        <v>4444.69</v>
      </c>
      <c r="M111" s="77">
        <f>SUM(M112:M114)</f>
        <v>6318.84</v>
      </c>
      <c r="N111" s="77">
        <f>SUM(N112:N114)</f>
        <v>46778.98</v>
      </c>
      <c r="O111" s="78">
        <f>SUM(O112:O114)</f>
        <v>45874.300535384624</v>
      </c>
    </row>
    <row r="112" spans="2:15" ht="15">
      <c r="B112" s="55"/>
      <c r="C112" s="56" t="s">
        <v>2</v>
      </c>
      <c r="D112" s="71" t="s">
        <v>0</v>
      </c>
      <c r="E112" s="71" t="s">
        <v>0</v>
      </c>
      <c r="F112" s="75" t="s">
        <v>0</v>
      </c>
      <c r="G112" s="75">
        <v>78.05</v>
      </c>
      <c r="H112" s="75" t="s">
        <v>0</v>
      </c>
      <c r="I112" s="75">
        <v>1949.13</v>
      </c>
      <c r="J112" s="75">
        <v>1678.72</v>
      </c>
      <c r="K112" s="72">
        <v>1409.48</v>
      </c>
      <c r="L112" s="72">
        <v>1847.23</v>
      </c>
      <c r="M112" s="72">
        <v>3967.24</v>
      </c>
      <c r="N112" s="72">
        <v>44581.08</v>
      </c>
      <c r="O112" s="73">
        <v>41038.820920000006</v>
      </c>
    </row>
    <row r="113" spans="2:15" ht="15">
      <c r="B113" s="55"/>
      <c r="C113" s="56" t="s">
        <v>1</v>
      </c>
      <c r="D113" s="56">
        <v>0.96</v>
      </c>
      <c r="E113" s="71" t="s">
        <v>0</v>
      </c>
      <c r="F113" s="75">
        <v>56.11</v>
      </c>
      <c r="G113" s="75">
        <v>285.73</v>
      </c>
      <c r="H113" s="75">
        <v>405.3</v>
      </c>
      <c r="I113" s="75">
        <v>464.06</v>
      </c>
      <c r="J113" s="75">
        <v>747.45</v>
      </c>
      <c r="K113" s="72">
        <v>1024.14</v>
      </c>
      <c r="L113" s="72">
        <v>1047.87</v>
      </c>
      <c r="M113" s="72">
        <v>1277.1</v>
      </c>
      <c r="N113" s="72">
        <v>870.25</v>
      </c>
      <c r="O113" s="73">
        <v>3215.5556153846155</v>
      </c>
    </row>
    <row r="114" spans="2:15" ht="15">
      <c r="B114" s="55"/>
      <c r="C114" s="56" t="s">
        <v>15</v>
      </c>
      <c r="D114" s="71" t="s">
        <v>0</v>
      </c>
      <c r="E114" s="71" t="s">
        <v>0</v>
      </c>
      <c r="F114" s="75">
        <v>7.84</v>
      </c>
      <c r="G114" s="75" t="s">
        <v>0</v>
      </c>
      <c r="H114" s="75">
        <v>1220.13</v>
      </c>
      <c r="I114" s="75">
        <v>475.9</v>
      </c>
      <c r="J114" s="75">
        <v>309.09</v>
      </c>
      <c r="K114" s="72">
        <v>1628.99</v>
      </c>
      <c r="L114" s="72">
        <v>1549.59</v>
      </c>
      <c r="M114" s="72">
        <v>1074.5</v>
      </c>
      <c r="N114" s="72">
        <v>1327.65</v>
      </c>
      <c r="O114" s="73">
        <v>1619.9240000000002</v>
      </c>
    </row>
    <row r="115" spans="2:15" ht="15">
      <c r="B115" s="55"/>
      <c r="C115" s="56" t="s">
        <v>16</v>
      </c>
      <c r="D115" s="71" t="s">
        <v>0</v>
      </c>
      <c r="E115" s="71" t="s">
        <v>0</v>
      </c>
      <c r="F115" s="75">
        <v>7.68</v>
      </c>
      <c r="G115" s="75" t="s">
        <v>0</v>
      </c>
      <c r="H115" s="75" t="s">
        <v>0</v>
      </c>
      <c r="I115" s="75" t="s">
        <v>0</v>
      </c>
      <c r="J115" s="75" t="s">
        <v>0</v>
      </c>
      <c r="K115" s="72" t="s">
        <v>0</v>
      </c>
      <c r="L115" s="72"/>
      <c r="M115" s="72"/>
      <c r="N115" s="72"/>
      <c r="O115" s="73"/>
    </row>
    <row r="116" spans="2:15" ht="15">
      <c r="B116" s="55"/>
      <c r="C116" s="56"/>
      <c r="D116" s="56"/>
      <c r="E116" s="56"/>
      <c r="F116" s="56"/>
      <c r="G116" s="56"/>
      <c r="H116" s="56"/>
      <c r="I116" s="56"/>
      <c r="J116" s="75"/>
      <c r="K116" s="72"/>
      <c r="L116" s="72"/>
      <c r="M116" s="72"/>
      <c r="N116" s="72"/>
      <c r="O116" s="73"/>
    </row>
    <row r="117" spans="2:15" ht="15">
      <c r="B117" s="55" t="s">
        <v>42</v>
      </c>
      <c r="C117" s="56"/>
      <c r="D117" s="81">
        <f aca="true" t="shared" si="19" ref="D117:O117">SUM(D118)</f>
        <v>662.48</v>
      </c>
      <c r="E117" s="76">
        <f t="shared" si="19"/>
        <v>1060.06</v>
      </c>
      <c r="F117" s="76">
        <f t="shared" si="19"/>
        <v>1191.3</v>
      </c>
      <c r="G117" s="76">
        <f t="shared" si="19"/>
        <v>1290.3</v>
      </c>
      <c r="H117" s="81">
        <f t="shared" si="19"/>
        <v>1997.12</v>
      </c>
      <c r="I117" s="81">
        <f t="shared" si="19"/>
        <v>2243.33</v>
      </c>
      <c r="J117" s="81">
        <f t="shared" si="19"/>
        <v>2981.79</v>
      </c>
      <c r="K117" s="83">
        <f t="shared" si="19"/>
        <v>3893.25</v>
      </c>
      <c r="L117" s="83">
        <f t="shared" si="19"/>
        <v>8877.17</v>
      </c>
      <c r="M117" s="83">
        <f t="shared" si="19"/>
        <v>9437.84</v>
      </c>
      <c r="N117" s="83">
        <f t="shared" si="19"/>
        <v>9682.82</v>
      </c>
      <c r="O117" s="84">
        <f t="shared" si="19"/>
        <v>15549.635075970897</v>
      </c>
    </row>
    <row r="118" spans="2:15" ht="15">
      <c r="B118" s="55"/>
      <c r="C118" s="56" t="s">
        <v>16</v>
      </c>
      <c r="D118" s="56">
        <v>662.48</v>
      </c>
      <c r="E118" s="75">
        <v>1060.06</v>
      </c>
      <c r="F118" s="75">
        <v>1191.3</v>
      </c>
      <c r="G118" s="75">
        <v>1290.3</v>
      </c>
      <c r="H118" s="75">
        <v>1997.12</v>
      </c>
      <c r="I118" s="75">
        <v>2243.33</v>
      </c>
      <c r="J118" s="86">
        <v>2981.79</v>
      </c>
      <c r="K118" s="72">
        <v>3893.25</v>
      </c>
      <c r="L118" s="72">
        <v>8877.17</v>
      </c>
      <c r="M118" s="72">
        <v>9437.84</v>
      </c>
      <c r="N118" s="72">
        <v>9682.82</v>
      </c>
      <c r="O118" s="73">
        <v>15549.635075970897</v>
      </c>
    </row>
    <row r="119" spans="2:15" ht="15">
      <c r="B119" s="55"/>
      <c r="C119" s="56"/>
      <c r="D119" s="56"/>
      <c r="E119" s="56"/>
      <c r="F119" s="56"/>
      <c r="G119" s="56"/>
      <c r="H119" s="56"/>
      <c r="I119" s="56"/>
      <c r="J119" s="75"/>
      <c r="K119" s="72"/>
      <c r="L119" s="72"/>
      <c r="M119" s="72"/>
      <c r="N119" s="72"/>
      <c r="O119" s="73"/>
    </row>
    <row r="120" spans="2:15" ht="15">
      <c r="B120" s="55" t="s">
        <v>43</v>
      </c>
      <c r="C120" s="56"/>
      <c r="D120" s="81">
        <f aca="true" t="shared" si="20" ref="D120:L120">SUM(D121:D126)</f>
        <v>74.81</v>
      </c>
      <c r="E120" s="81">
        <f t="shared" si="20"/>
        <v>135.38</v>
      </c>
      <c r="F120" s="81">
        <f t="shared" si="20"/>
        <v>162.66</v>
      </c>
      <c r="G120" s="81">
        <f t="shared" si="20"/>
        <v>152.18</v>
      </c>
      <c r="H120" s="82">
        <f t="shared" si="20"/>
        <v>151.49</v>
      </c>
      <c r="I120" s="82">
        <f t="shared" si="20"/>
        <v>214.31</v>
      </c>
      <c r="J120" s="82">
        <f t="shared" si="20"/>
        <v>220.96</v>
      </c>
      <c r="K120" s="83">
        <f t="shared" si="20"/>
        <v>149.31</v>
      </c>
      <c r="L120" s="83">
        <f t="shared" si="20"/>
        <v>259.66999999999996</v>
      </c>
      <c r="M120" s="83">
        <f>SUM(M121:M126)</f>
        <v>231.95999999999998</v>
      </c>
      <c r="N120" s="83">
        <f>SUM(N121:N126)</f>
        <v>810.85</v>
      </c>
      <c r="O120" s="84">
        <f>SUM(O121:O126)</f>
        <v>961.4749999999999</v>
      </c>
    </row>
    <row r="121" spans="2:15" ht="15">
      <c r="B121" s="55"/>
      <c r="C121" s="56" t="s">
        <v>51</v>
      </c>
      <c r="D121" s="71">
        <v>9.12</v>
      </c>
      <c r="E121" s="56">
        <v>6.06</v>
      </c>
      <c r="F121" s="56">
        <v>7.32</v>
      </c>
      <c r="G121" s="56">
        <v>7.45</v>
      </c>
      <c r="H121" s="74">
        <v>10.9</v>
      </c>
      <c r="I121" s="74">
        <v>16.71</v>
      </c>
      <c r="J121" s="86">
        <v>9.04</v>
      </c>
      <c r="K121" s="72">
        <v>2.05</v>
      </c>
      <c r="L121" s="72">
        <v>5.15</v>
      </c>
      <c r="M121" s="72">
        <v>11.42</v>
      </c>
      <c r="N121" s="72">
        <v>14.93</v>
      </c>
      <c r="O121" s="73">
        <v>12.707</v>
      </c>
    </row>
    <row r="122" spans="2:15" ht="15">
      <c r="B122" s="55"/>
      <c r="C122" s="56" t="s">
        <v>11</v>
      </c>
      <c r="D122" s="56">
        <v>4.85</v>
      </c>
      <c r="E122" s="56">
        <v>9.52</v>
      </c>
      <c r="F122" s="74">
        <v>4.4</v>
      </c>
      <c r="G122" s="56">
        <v>0.08</v>
      </c>
      <c r="H122" s="74">
        <v>0.43</v>
      </c>
      <c r="I122" s="74">
        <v>0.35</v>
      </c>
      <c r="J122" s="86">
        <v>10.29</v>
      </c>
      <c r="K122" s="72">
        <v>11.5</v>
      </c>
      <c r="L122" s="72">
        <v>13.77</v>
      </c>
      <c r="M122" s="72">
        <v>10.63</v>
      </c>
      <c r="N122" s="72">
        <v>18.09</v>
      </c>
      <c r="O122" s="73">
        <v>7.6899999999999995</v>
      </c>
    </row>
    <row r="123" spans="2:15" ht="15">
      <c r="B123" s="55"/>
      <c r="C123" s="56" t="s">
        <v>12</v>
      </c>
      <c r="D123" s="56">
        <v>12.47</v>
      </c>
      <c r="E123" s="56">
        <v>12.19</v>
      </c>
      <c r="F123" s="56">
        <v>29.28</v>
      </c>
      <c r="G123" s="56">
        <v>15.59</v>
      </c>
      <c r="H123" s="74">
        <v>25.26</v>
      </c>
      <c r="I123" s="74">
        <v>52.16</v>
      </c>
      <c r="J123" s="86">
        <v>34.87</v>
      </c>
      <c r="K123" s="72">
        <v>35.47</v>
      </c>
      <c r="L123" s="72">
        <v>87.16</v>
      </c>
      <c r="M123" s="72">
        <v>63.25</v>
      </c>
      <c r="N123" s="72">
        <v>105.44</v>
      </c>
      <c r="O123" s="73">
        <v>183.1080000000001</v>
      </c>
    </row>
    <row r="124" spans="2:15" ht="15">
      <c r="B124" s="55"/>
      <c r="C124" s="56" t="s">
        <v>9</v>
      </c>
      <c r="D124" s="56">
        <f>9.28</f>
        <v>9.28</v>
      </c>
      <c r="E124" s="56">
        <v>6.71</v>
      </c>
      <c r="F124" s="74">
        <f>0.02+4.15+0.71+3.92</f>
        <v>8.8</v>
      </c>
      <c r="G124" s="56">
        <f>0.01+18.68+0.02+0.39+0.38</f>
        <v>19.48</v>
      </c>
      <c r="H124" s="74">
        <f>13.08+0.24+0.02</f>
        <v>13.34</v>
      </c>
      <c r="I124" s="74">
        <f>3.41+0.02+1.51</f>
        <v>4.94</v>
      </c>
      <c r="J124" s="71" t="s">
        <v>0</v>
      </c>
      <c r="K124" s="72">
        <v>0.68</v>
      </c>
      <c r="L124" s="72">
        <v>3.68</v>
      </c>
      <c r="M124" s="72">
        <v>1</v>
      </c>
      <c r="N124" s="72">
        <v>5.8</v>
      </c>
      <c r="O124" s="73">
        <v>10</v>
      </c>
    </row>
    <row r="125" spans="2:15" ht="15">
      <c r="B125" s="55"/>
      <c r="C125" s="56" t="s">
        <v>13</v>
      </c>
      <c r="D125" s="71" t="s">
        <v>0</v>
      </c>
      <c r="E125" s="71" t="s">
        <v>0</v>
      </c>
      <c r="F125" s="71" t="s">
        <v>0</v>
      </c>
      <c r="G125" s="74">
        <v>0.2</v>
      </c>
      <c r="H125" s="74">
        <v>0.21</v>
      </c>
      <c r="I125" s="74">
        <v>0.76</v>
      </c>
      <c r="J125" s="86">
        <v>3.2</v>
      </c>
      <c r="K125" s="72">
        <v>1.19</v>
      </c>
      <c r="L125" s="72">
        <v>4.27</v>
      </c>
      <c r="M125" s="72">
        <v>2.66</v>
      </c>
      <c r="N125" s="72">
        <v>8.27</v>
      </c>
      <c r="O125" s="73">
        <v>6.84</v>
      </c>
    </row>
    <row r="126" spans="2:15" ht="15">
      <c r="B126" s="55"/>
      <c r="C126" s="56" t="s">
        <v>15</v>
      </c>
      <c r="D126" s="56">
        <v>39.09</v>
      </c>
      <c r="E126" s="74">
        <v>100.9</v>
      </c>
      <c r="F126" s="56">
        <v>112.86</v>
      </c>
      <c r="G126" s="56">
        <v>109.38</v>
      </c>
      <c r="H126" s="74">
        <v>101.35</v>
      </c>
      <c r="I126" s="74">
        <v>139.39</v>
      </c>
      <c r="J126" s="86">
        <v>163.56</v>
      </c>
      <c r="K126" s="72">
        <v>98.42</v>
      </c>
      <c r="L126" s="72">
        <v>145.64</v>
      </c>
      <c r="M126" s="72">
        <v>143</v>
      </c>
      <c r="N126" s="72">
        <v>658.32</v>
      </c>
      <c r="O126" s="73">
        <v>741.1299999999998</v>
      </c>
    </row>
    <row r="127" spans="2:15" ht="15">
      <c r="B127" s="55"/>
      <c r="C127" s="56"/>
      <c r="D127" s="56"/>
      <c r="E127" s="56"/>
      <c r="F127" s="56"/>
      <c r="G127" s="56"/>
      <c r="H127" s="56"/>
      <c r="I127" s="56"/>
      <c r="J127" s="75"/>
      <c r="K127" s="72"/>
      <c r="L127" s="72"/>
      <c r="M127" s="72"/>
      <c r="N127" s="72"/>
      <c r="O127" s="73"/>
    </row>
    <row r="128" spans="2:15" ht="15">
      <c r="B128" s="55" t="s">
        <v>44</v>
      </c>
      <c r="C128" s="56"/>
      <c r="D128" s="82">
        <f>SUM(D129:D131)</f>
        <v>51.93</v>
      </c>
      <c r="E128" s="82">
        <f>SUM(E129:E131)</f>
        <v>38.099999999999994</v>
      </c>
      <c r="F128" s="82">
        <f>SUM(F129:F131)</f>
        <v>47.6</v>
      </c>
      <c r="G128" s="81">
        <f>SUM(G129:G131)</f>
        <v>39.24</v>
      </c>
      <c r="H128" s="81">
        <f>SUM(H129:H131)</f>
        <v>4.73</v>
      </c>
      <c r="I128" s="81">
        <f>SUM(I130:I131)</f>
        <v>29.45</v>
      </c>
      <c r="J128" s="81">
        <f aca="true" t="shared" si="21" ref="J128:O128">SUM(J129:J131)</f>
        <v>18.45</v>
      </c>
      <c r="K128" s="83">
        <f t="shared" si="21"/>
        <v>24.93</v>
      </c>
      <c r="L128" s="83">
        <f t="shared" si="21"/>
        <v>35.31</v>
      </c>
      <c r="M128" s="83">
        <f t="shared" si="21"/>
        <v>33.43</v>
      </c>
      <c r="N128" s="83">
        <f t="shared" si="21"/>
        <v>36.68</v>
      </c>
      <c r="O128" s="84">
        <f t="shared" si="21"/>
        <v>21.07788</v>
      </c>
    </row>
    <row r="129" spans="2:15" ht="15">
      <c r="B129" s="55"/>
      <c r="C129" s="6" t="s">
        <v>53</v>
      </c>
      <c r="D129" s="85" t="s">
        <v>0</v>
      </c>
      <c r="E129" s="85">
        <v>0.06</v>
      </c>
      <c r="F129" s="6">
        <v>0.24</v>
      </c>
      <c r="G129" s="71" t="s">
        <v>0</v>
      </c>
      <c r="H129" s="71" t="s">
        <v>0</v>
      </c>
      <c r="I129" s="71" t="s">
        <v>0</v>
      </c>
      <c r="J129" s="71" t="s">
        <v>0</v>
      </c>
      <c r="K129" s="66">
        <v>7.94</v>
      </c>
      <c r="L129" s="66">
        <v>11.92</v>
      </c>
      <c r="M129" s="92">
        <v>8.28</v>
      </c>
      <c r="N129" s="92">
        <v>0.3</v>
      </c>
      <c r="O129" s="93" t="s">
        <v>0</v>
      </c>
    </row>
    <row r="130" spans="2:15" ht="15">
      <c r="B130" s="55"/>
      <c r="C130" s="6" t="s">
        <v>9</v>
      </c>
      <c r="D130" s="6">
        <v>51.93</v>
      </c>
      <c r="E130" s="6">
        <v>2.81</v>
      </c>
      <c r="F130" s="6">
        <v>0.6</v>
      </c>
      <c r="G130" s="71" t="s">
        <v>0</v>
      </c>
      <c r="H130" s="71" t="s">
        <v>0</v>
      </c>
      <c r="I130" s="71" t="s">
        <v>0</v>
      </c>
      <c r="J130" s="71" t="s">
        <v>0</v>
      </c>
      <c r="K130" s="72" t="s">
        <v>0</v>
      </c>
      <c r="L130" s="72">
        <v>4.58</v>
      </c>
      <c r="M130" s="72" t="s">
        <v>0</v>
      </c>
      <c r="N130" s="72">
        <v>2.6</v>
      </c>
      <c r="O130" s="73" t="s">
        <v>0</v>
      </c>
    </row>
    <row r="131" spans="2:15" ht="15">
      <c r="B131" s="55"/>
      <c r="C131" s="56" t="s">
        <v>16</v>
      </c>
      <c r="D131" s="85" t="s">
        <v>0</v>
      </c>
      <c r="E131" s="85">
        <v>35.23</v>
      </c>
      <c r="F131" s="56">
        <v>46.76</v>
      </c>
      <c r="G131" s="56">
        <v>39.24</v>
      </c>
      <c r="H131" s="56">
        <v>4.73</v>
      </c>
      <c r="I131" s="6">
        <v>29.45</v>
      </c>
      <c r="J131" s="75">
        <v>18.45</v>
      </c>
      <c r="K131" s="72">
        <v>16.99</v>
      </c>
      <c r="L131" s="72">
        <v>18.81</v>
      </c>
      <c r="M131" s="72">
        <v>25.15</v>
      </c>
      <c r="N131" s="72">
        <v>33.78</v>
      </c>
      <c r="O131" s="73">
        <v>21.07788</v>
      </c>
    </row>
    <row r="132" spans="2:15" ht="15">
      <c r="B132" s="55"/>
      <c r="C132" s="56"/>
      <c r="D132" s="56"/>
      <c r="E132" s="56"/>
      <c r="F132" s="56"/>
      <c r="G132" s="56"/>
      <c r="H132" s="56"/>
      <c r="I132" s="56"/>
      <c r="J132" s="75"/>
      <c r="K132" s="72"/>
      <c r="L132" s="72"/>
      <c r="M132" s="72"/>
      <c r="N132" s="72"/>
      <c r="O132" s="73"/>
    </row>
    <row r="133" spans="2:15" ht="15">
      <c r="B133" s="55" t="s">
        <v>45</v>
      </c>
      <c r="C133" s="56"/>
      <c r="D133" s="81">
        <f>SUM(D134:D135)</f>
        <v>619.2099999999999</v>
      </c>
      <c r="E133" s="81">
        <f>SUM(E134:E135)</f>
        <v>852.5799999999999</v>
      </c>
      <c r="F133" s="76">
        <f aca="true" t="shared" si="22" ref="F133:O133">SUM(F134)</f>
        <v>2536.22</v>
      </c>
      <c r="G133" s="76">
        <f t="shared" si="22"/>
        <v>3041.86</v>
      </c>
      <c r="H133" s="76">
        <f t="shared" si="22"/>
        <v>4667.97</v>
      </c>
      <c r="I133" s="76">
        <f t="shared" si="22"/>
        <v>7859.56</v>
      </c>
      <c r="J133" s="76">
        <f t="shared" si="22"/>
        <v>8509.44</v>
      </c>
      <c r="K133" s="77">
        <f t="shared" si="22"/>
        <v>10632.93</v>
      </c>
      <c r="L133" s="77">
        <f t="shared" si="22"/>
        <v>12266.56</v>
      </c>
      <c r="M133" s="77">
        <f t="shared" si="22"/>
        <v>12147.75</v>
      </c>
      <c r="N133" s="77">
        <f t="shared" si="22"/>
        <v>12727.33</v>
      </c>
      <c r="O133" s="78">
        <f t="shared" si="22"/>
        <v>13163.85513463533</v>
      </c>
    </row>
    <row r="134" spans="2:15" ht="15">
      <c r="B134" s="55"/>
      <c r="C134" s="56" t="s">
        <v>1</v>
      </c>
      <c r="D134" s="56">
        <v>613.28</v>
      </c>
      <c r="E134" s="74">
        <v>730.8</v>
      </c>
      <c r="F134" s="75">
        <v>2536.22</v>
      </c>
      <c r="G134" s="75">
        <v>3041.86</v>
      </c>
      <c r="H134" s="75">
        <v>4667.97</v>
      </c>
      <c r="I134" s="75">
        <v>7859.56</v>
      </c>
      <c r="J134" s="75">
        <v>8509.44</v>
      </c>
      <c r="K134" s="72">
        <v>10632.93</v>
      </c>
      <c r="L134" s="72">
        <v>12266.56</v>
      </c>
      <c r="M134" s="72">
        <v>12147.75</v>
      </c>
      <c r="N134" s="72">
        <v>12727.33</v>
      </c>
      <c r="O134" s="73">
        <v>13163.85513463533</v>
      </c>
    </row>
    <row r="135" spans="2:15" ht="15">
      <c r="B135" s="55"/>
      <c r="C135" s="56" t="s">
        <v>9</v>
      </c>
      <c r="D135" s="56">
        <v>5.93</v>
      </c>
      <c r="E135" s="56">
        <v>121.78</v>
      </c>
      <c r="F135" s="71" t="s">
        <v>0</v>
      </c>
      <c r="G135" s="71" t="s">
        <v>0</v>
      </c>
      <c r="H135" s="71" t="s">
        <v>0</v>
      </c>
      <c r="I135" s="71" t="s">
        <v>0</v>
      </c>
      <c r="J135" s="71" t="s">
        <v>0</v>
      </c>
      <c r="K135" s="72" t="s">
        <v>0</v>
      </c>
      <c r="L135" s="72" t="s">
        <v>0</v>
      </c>
      <c r="M135" s="72"/>
      <c r="N135" s="72"/>
      <c r="O135" s="73"/>
    </row>
    <row r="136" spans="2:15" ht="15">
      <c r="B136" s="55"/>
      <c r="C136" s="56"/>
      <c r="D136" s="56"/>
      <c r="E136" s="56"/>
      <c r="F136" s="56"/>
      <c r="G136" s="56"/>
      <c r="H136" s="56"/>
      <c r="I136" s="56"/>
      <c r="J136" s="75"/>
      <c r="K136" s="72"/>
      <c r="L136" s="72"/>
      <c r="M136" s="72"/>
      <c r="N136" s="72"/>
      <c r="O136" s="73"/>
    </row>
    <row r="137" spans="2:15" ht="15">
      <c r="B137" s="55" t="s">
        <v>46</v>
      </c>
      <c r="C137" s="56"/>
      <c r="D137" s="81">
        <f>SUM(D138:D140)</f>
        <v>29.45</v>
      </c>
      <c r="E137" s="81">
        <f>SUM(E138:E140)</f>
        <v>27.98</v>
      </c>
      <c r="F137" s="81">
        <f aca="true" t="shared" si="23" ref="F137:L137">SUM(F138:F141)</f>
        <v>49.86</v>
      </c>
      <c r="G137" s="81">
        <f t="shared" si="23"/>
        <v>46.39</v>
      </c>
      <c r="H137" s="82">
        <f t="shared" si="23"/>
        <v>11.600000000000001</v>
      </c>
      <c r="I137" s="82">
        <f t="shared" si="23"/>
        <v>3.69</v>
      </c>
      <c r="J137" s="82">
        <f t="shared" si="23"/>
        <v>26.709999999999997</v>
      </c>
      <c r="K137" s="83">
        <f t="shared" si="23"/>
        <v>35</v>
      </c>
      <c r="L137" s="83">
        <f t="shared" si="23"/>
        <v>90.1</v>
      </c>
      <c r="M137" s="83">
        <f>SUM(M138:M142)</f>
        <v>117.72</v>
      </c>
      <c r="N137" s="83">
        <f>SUM(N138:N142)</f>
        <v>92.3</v>
      </c>
      <c r="O137" s="84">
        <f>SUM(O138:O142)</f>
        <v>72.74170000000001</v>
      </c>
    </row>
    <row r="138" spans="2:15" ht="15">
      <c r="B138" s="55"/>
      <c r="C138" s="56" t="s">
        <v>10</v>
      </c>
      <c r="D138" s="56">
        <v>1.91</v>
      </c>
      <c r="E138" s="56">
        <v>0.37</v>
      </c>
      <c r="F138" s="56">
        <v>0.65</v>
      </c>
      <c r="G138" s="56">
        <v>25.62</v>
      </c>
      <c r="H138" s="74">
        <v>6.41</v>
      </c>
      <c r="I138" s="71" t="s">
        <v>0</v>
      </c>
      <c r="J138" s="86">
        <v>3.2</v>
      </c>
      <c r="K138" s="72">
        <v>1</v>
      </c>
      <c r="L138" s="72">
        <v>1.3</v>
      </c>
      <c r="M138" s="72">
        <v>6.96</v>
      </c>
      <c r="N138" s="72">
        <v>74.19</v>
      </c>
      <c r="O138" s="73">
        <v>2.01</v>
      </c>
    </row>
    <row r="139" spans="2:15" ht="15">
      <c r="B139" s="55"/>
      <c r="C139" s="56" t="s">
        <v>12</v>
      </c>
      <c r="D139" s="56">
        <v>1.74</v>
      </c>
      <c r="E139" s="56">
        <v>7.32</v>
      </c>
      <c r="F139" s="56">
        <v>13.07</v>
      </c>
      <c r="G139" s="56">
        <v>6.88</v>
      </c>
      <c r="H139" s="74">
        <v>1.72</v>
      </c>
      <c r="I139" s="74">
        <v>3.69</v>
      </c>
      <c r="J139" s="86">
        <v>20.18</v>
      </c>
      <c r="K139" s="72">
        <v>23.5</v>
      </c>
      <c r="L139" s="72">
        <v>54.5</v>
      </c>
      <c r="M139" s="72">
        <v>64.08</v>
      </c>
      <c r="N139" s="72" t="s">
        <v>0</v>
      </c>
      <c r="O139" s="73">
        <v>36.438700000000004</v>
      </c>
    </row>
    <row r="140" spans="2:15" ht="15">
      <c r="B140" s="55"/>
      <c r="C140" s="56" t="s">
        <v>13</v>
      </c>
      <c r="D140" s="56">
        <v>25.8</v>
      </c>
      <c r="E140" s="56">
        <v>20.29</v>
      </c>
      <c r="F140" s="56">
        <v>36.14</v>
      </c>
      <c r="G140" s="56">
        <v>7.74</v>
      </c>
      <c r="H140" s="74">
        <v>1.93</v>
      </c>
      <c r="I140" s="71" t="s">
        <v>0</v>
      </c>
      <c r="J140" s="86">
        <v>2.38</v>
      </c>
      <c r="K140" s="72">
        <v>8.5</v>
      </c>
      <c r="L140" s="72">
        <v>25.5</v>
      </c>
      <c r="M140" s="72">
        <v>43.92</v>
      </c>
      <c r="N140" s="72">
        <v>18.11</v>
      </c>
      <c r="O140" s="73">
        <v>34.293</v>
      </c>
    </row>
    <row r="141" spans="2:15" ht="15">
      <c r="B141" s="59"/>
      <c r="C141" s="56" t="s">
        <v>23</v>
      </c>
      <c r="D141" s="71" t="s">
        <v>0</v>
      </c>
      <c r="E141" s="71" t="s">
        <v>0</v>
      </c>
      <c r="F141" s="71" t="s">
        <v>0</v>
      </c>
      <c r="G141" s="56">
        <v>6.15</v>
      </c>
      <c r="H141" s="74">
        <v>1.54</v>
      </c>
      <c r="I141" s="71" t="s">
        <v>0</v>
      </c>
      <c r="J141" s="86">
        <v>0.95</v>
      </c>
      <c r="K141" s="72">
        <v>2</v>
      </c>
      <c r="L141" s="72">
        <v>8.8</v>
      </c>
      <c r="M141" s="72" t="s">
        <v>0</v>
      </c>
      <c r="N141" s="72" t="s">
        <v>0</v>
      </c>
      <c r="O141" s="73" t="s">
        <v>0</v>
      </c>
    </row>
    <row r="142" spans="2:15" ht="15">
      <c r="B142" s="59"/>
      <c r="C142" s="56" t="s">
        <v>60</v>
      </c>
      <c r="D142" s="71" t="s">
        <v>0</v>
      </c>
      <c r="E142" s="71" t="s">
        <v>0</v>
      </c>
      <c r="F142" s="71" t="s">
        <v>0</v>
      </c>
      <c r="G142" s="71" t="s">
        <v>0</v>
      </c>
      <c r="H142" s="86" t="s">
        <v>0</v>
      </c>
      <c r="I142" s="71" t="s">
        <v>0</v>
      </c>
      <c r="J142" s="86" t="s">
        <v>0</v>
      </c>
      <c r="K142" s="72" t="s">
        <v>0</v>
      </c>
      <c r="L142" s="72" t="s">
        <v>0</v>
      </c>
      <c r="M142" s="72">
        <v>2.76</v>
      </c>
      <c r="N142" s="72" t="s">
        <v>0</v>
      </c>
      <c r="O142" s="73" t="s">
        <v>0</v>
      </c>
    </row>
    <row r="143" spans="2:15" ht="15">
      <c r="B143" s="60"/>
      <c r="C143" s="61"/>
      <c r="D143" s="61"/>
      <c r="E143" s="61"/>
      <c r="F143" s="61"/>
      <c r="G143" s="61"/>
      <c r="H143" s="61"/>
      <c r="I143" s="61"/>
      <c r="J143" s="94"/>
      <c r="K143" s="94"/>
      <c r="L143" s="95"/>
      <c r="M143" s="95"/>
      <c r="N143" s="95"/>
      <c r="O143" s="96"/>
    </row>
    <row r="144" spans="2:15" ht="7.5" customHeight="1">
      <c r="B144" s="1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9.5" customHeight="1">
      <c r="B145" s="13" t="s">
        <v>62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ht="14.25">
      <c r="B146" s="13" t="s">
        <v>47</v>
      </c>
    </row>
  </sheetData>
  <sheetProtection/>
  <mergeCells count="17">
    <mergeCell ref="O6:O7"/>
    <mergeCell ref="D6:D7"/>
    <mergeCell ref="E6:E7"/>
    <mergeCell ref="H6:H7"/>
    <mergeCell ref="I6:I7"/>
    <mergeCell ref="J6:J7"/>
    <mergeCell ref="M6:M7"/>
    <mergeCell ref="B2:O2"/>
    <mergeCell ref="B3:O3"/>
    <mergeCell ref="B4:O4"/>
    <mergeCell ref="L6:L7"/>
    <mergeCell ref="B9:C9"/>
    <mergeCell ref="K6:K7"/>
    <mergeCell ref="B6:C7"/>
    <mergeCell ref="F6:F7"/>
    <mergeCell ref="G6:G7"/>
    <mergeCell ref="N6:N7"/>
  </mergeCells>
  <printOptions horizontalCentered="1"/>
  <pageMargins left="0.2362204724409449" right="0.1968503937007874" top="0.6692913385826772" bottom="0.2362204724409449" header="0" footer="0"/>
  <pageSetup horizontalDpi="600" verticalDpi="600" orientation="portrait" paperSize="9" scale="48" r:id="rId1"/>
  <rowBreaks count="1" manualBreakCount="1">
    <brk id="10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la Producción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lizjulca</dc:creator>
  <cp:keywords/>
  <dc:description/>
  <cp:lastModifiedBy>pcordova</cp:lastModifiedBy>
  <cp:lastPrinted>2012-07-03T16:32:11Z</cp:lastPrinted>
  <dcterms:created xsi:type="dcterms:W3CDTF">2008-05-22T14:26:28Z</dcterms:created>
  <dcterms:modified xsi:type="dcterms:W3CDTF">2012-07-03T16:32:24Z</dcterms:modified>
  <cp:category/>
  <cp:version/>
  <cp:contentType/>
  <cp:contentStatus/>
</cp:coreProperties>
</file>